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delineNappey\Desktop\Local folder Madeline\Expenses to be paid\"/>
    </mc:Choice>
  </mc:AlternateContent>
  <xr:revisionPtr revIDLastSave="0" documentId="8_{61C127FC-DA6C-4886-92F4-9E0A16180302}" xr6:coauthVersionLast="47" xr6:coauthVersionMax="47" xr10:uidLastSave="{00000000-0000-0000-0000-000000000000}"/>
  <bookViews>
    <workbookView xWindow="-120" yWindow="-120" windowWidth="38640" windowHeight="21120" activeTab="1" xr2:uid="{994FA4B9-C4B4-4910-8BF7-956F57ACB62A}"/>
  </bookViews>
  <sheets>
    <sheet name="xmlavgmonth" sheetId="3" r:id="rId1"/>
    <sheet name="Sheet1" sheetId="1" r:id="rId2"/>
  </sheets>
  <definedNames>
    <definedName name="ExternalData_1" localSheetId="0" hidden="1">xmlavgmonth!$A$1:$F$75</definedName>
    <definedName name="_xlnm.Print_Area" localSheetId="1">Sheet1!$A$1:$P$107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3" l="1"/>
  <c r="G6" i="3"/>
  <c r="H6" i="3" s="1"/>
  <c r="G56" i="3"/>
  <c r="H56" i="3" s="1"/>
  <c r="G74" i="3"/>
  <c r="G57" i="3"/>
  <c r="H57" i="3" s="1"/>
  <c r="G73" i="3"/>
  <c r="H73" i="3" s="1"/>
  <c r="G71" i="3"/>
  <c r="H71" i="3" s="1"/>
  <c r="G55" i="3"/>
  <c r="H55" i="3" s="1"/>
  <c r="G72" i="3"/>
  <c r="H72" i="3" s="1"/>
  <c r="G67" i="3"/>
  <c r="H67" i="3" s="1"/>
  <c r="G69" i="3"/>
  <c r="H69" i="3" s="1"/>
  <c r="G70" i="3"/>
  <c r="H70" i="3" s="1"/>
  <c r="G66" i="3"/>
  <c r="G68" i="3"/>
  <c r="H68" i="3" s="1"/>
  <c r="G64" i="3"/>
  <c r="H64" i="3" s="1"/>
  <c r="G63" i="3"/>
  <c r="H63" i="3" s="1"/>
  <c r="G61" i="3"/>
  <c r="H61" i="3" s="1"/>
  <c r="G59" i="3"/>
  <c r="H59" i="3" s="1"/>
  <c r="G58" i="3"/>
  <c r="H58" i="3" s="1"/>
  <c r="G52" i="3"/>
  <c r="H52" i="3" s="1"/>
  <c r="G53" i="3"/>
  <c r="H53" i="3" s="1"/>
  <c r="G51" i="3"/>
  <c r="H51" i="3" s="1"/>
  <c r="G49" i="3"/>
  <c r="H49" i="3" s="1"/>
  <c r="G50" i="3"/>
  <c r="G44" i="3"/>
  <c r="G46" i="3"/>
  <c r="H46" i="3" s="1"/>
  <c r="G43" i="3"/>
  <c r="H43" i="3" s="1"/>
  <c r="G45" i="3"/>
  <c r="H45" i="3" s="1"/>
  <c r="G42" i="3"/>
  <c r="H42" i="3" s="1"/>
  <c r="G37" i="3"/>
  <c r="H37" i="3" s="1"/>
  <c r="G40" i="3"/>
  <c r="H40" i="3" s="1"/>
  <c r="G65" i="3"/>
  <c r="H65" i="3" s="1"/>
  <c r="G36" i="3"/>
  <c r="H36" i="3" s="1"/>
  <c r="G19" i="3"/>
  <c r="H19" i="3" s="1"/>
  <c r="G41" i="3"/>
  <c r="H41" i="3" s="1"/>
  <c r="G62" i="3"/>
  <c r="H62" i="3" s="1"/>
  <c r="G48" i="3"/>
  <c r="G38" i="3"/>
  <c r="H38" i="3" s="1"/>
  <c r="G35" i="3"/>
  <c r="H35" i="3" s="1"/>
  <c r="G33" i="3"/>
  <c r="H33" i="3" s="1"/>
  <c r="G29" i="3"/>
  <c r="H29" i="3" s="1"/>
  <c r="G32" i="3"/>
  <c r="H32" i="3" s="1"/>
  <c r="G31" i="3"/>
  <c r="H31" i="3" s="1"/>
  <c r="G30" i="3"/>
  <c r="H30" i="3" s="1"/>
  <c r="G26" i="3"/>
  <c r="H26" i="3" s="1"/>
  <c r="G28" i="3"/>
  <c r="H28" i="3" s="1"/>
  <c r="G27" i="3"/>
  <c r="H27" i="3" s="1"/>
  <c r="G25" i="3"/>
  <c r="G21" i="3"/>
  <c r="G24" i="3"/>
  <c r="H24" i="3" s="1"/>
  <c r="G23" i="3"/>
  <c r="H23" i="3" s="1"/>
  <c r="G22" i="3"/>
  <c r="H22" i="3" s="1"/>
  <c r="G20" i="3"/>
  <c r="G18" i="3"/>
  <c r="H18" i="3" s="1"/>
  <c r="G16" i="3"/>
  <c r="G15" i="3"/>
  <c r="H15" i="3" s="1"/>
  <c r="G14" i="3"/>
  <c r="H14" i="3" s="1"/>
  <c r="G17" i="3"/>
  <c r="H17" i="3" s="1"/>
  <c r="G13" i="3"/>
  <c r="H13" i="3" s="1"/>
  <c r="G34" i="3"/>
  <c r="H34" i="3" s="1"/>
  <c r="G2" i="3"/>
  <c r="G39" i="3"/>
  <c r="H39" i="3" s="1"/>
  <c r="G9" i="3"/>
  <c r="H9" i="3" s="1"/>
  <c r="G8" i="3"/>
  <c r="G12" i="3"/>
  <c r="H12" i="3" s="1"/>
  <c r="G60" i="3"/>
  <c r="H60" i="3" s="1"/>
  <c r="G11" i="3"/>
  <c r="H11" i="3" s="1"/>
  <c r="G10" i="3"/>
  <c r="H10" i="3" s="1"/>
  <c r="G7" i="3"/>
  <c r="H7" i="3" s="1"/>
  <c r="G47" i="3"/>
  <c r="H47" i="3" s="1"/>
  <c r="G5" i="3"/>
  <c r="H5" i="3" s="1"/>
  <c r="G4" i="3"/>
  <c r="G75" i="3"/>
  <c r="G3" i="3"/>
  <c r="H3" i="3" s="1"/>
  <c r="H54" i="3"/>
  <c r="H74" i="3"/>
  <c r="H66" i="3"/>
  <c r="H50" i="3"/>
  <c r="H44" i="3"/>
  <c r="H48" i="3"/>
  <c r="H25" i="3"/>
  <c r="H21" i="3"/>
  <c r="H20" i="3"/>
  <c r="H16" i="3"/>
  <c r="H2" i="3"/>
  <c r="H8" i="3"/>
  <c r="H4" i="3"/>
  <c r="H75" i="3"/>
  <c r="N11" i="1"/>
  <c r="M43" i="1"/>
  <c r="M44" i="1"/>
  <c r="M42" i="1"/>
  <c r="O42" i="1" s="1"/>
  <c r="M45" i="1"/>
  <c r="M46" i="1"/>
  <c r="M47" i="1"/>
  <c r="O47" i="1" s="1"/>
  <c r="M48" i="1"/>
  <c r="O48" i="1" s="1"/>
  <c r="M49" i="1"/>
  <c r="O49" i="1" s="1"/>
  <c r="M50" i="1"/>
  <c r="O50" i="1" s="1"/>
  <c r="M51" i="1"/>
  <c r="O51" i="1" s="1"/>
  <c r="M52" i="1"/>
  <c r="O52" i="1" s="1"/>
  <c r="M53" i="1"/>
  <c r="O53" i="1" s="1"/>
  <c r="M54" i="1"/>
  <c r="O54" i="1" s="1"/>
  <c r="M55" i="1"/>
  <c r="O55" i="1" s="1"/>
  <c r="M56" i="1"/>
  <c r="O56" i="1" s="1"/>
  <c r="M57" i="1"/>
  <c r="O57" i="1" s="1"/>
  <c r="M58" i="1"/>
  <c r="O58" i="1" s="1"/>
  <c r="M59" i="1"/>
  <c r="O59" i="1" s="1"/>
  <c r="M60" i="1"/>
  <c r="O60" i="1" s="1"/>
  <c r="M61" i="1"/>
  <c r="O61" i="1" s="1"/>
  <c r="M62" i="1"/>
  <c r="O62" i="1" s="1"/>
  <c r="M63" i="1"/>
  <c r="O63" i="1" s="1"/>
  <c r="M64" i="1"/>
  <c r="O64" i="1" s="1"/>
  <c r="M65" i="1"/>
  <c r="M66" i="1"/>
  <c r="O66" i="1" s="1"/>
  <c r="M67" i="1"/>
  <c r="O67" i="1" s="1"/>
  <c r="M68" i="1"/>
  <c r="O68" i="1" s="1"/>
  <c r="M69" i="1"/>
  <c r="O69" i="1" s="1"/>
  <c r="M70" i="1"/>
  <c r="O70" i="1" s="1"/>
  <c r="M71" i="1"/>
  <c r="O71" i="1" s="1"/>
  <c r="M72" i="1"/>
  <c r="O72" i="1" s="1"/>
  <c r="M73" i="1"/>
  <c r="O73" i="1" s="1"/>
  <c r="M74" i="1"/>
  <c r="O74" i="1" s="1"/>
  <c r="M75" i="1"/>
  <c r="O75" i="1" s="1"/>
  <c r="M76" i="1"/>
  <c r="O76" i="1" s="1"/>
  <c r="M77" i="1"/>
  <c r="O77" i="1" s="1"/>
  <c r="M78" i="1"/>
  <c r="O78" i="1" s="1"/>
  <c r="M79" i="1"/>
  <c r="O79" i="1" s="1"/>
  <c r="M80" i="1"/>
  <c r="O80" i="1" s="1"/>
  <c r="M81" i="1"/>
  <c r="O81" i="1" s="1"/>
  <c r="M82" i="1"/>
  <c r="M83" i="1"/>
  <c r="M84" i="1"/>
  <c r="O84" i="1" s="1"/>
  <c r="M85" i="1"/>
  <c r="O85" i="1" s="1"/>
  <c r="M86" i="1"/>
  <c r="O86" i="1" s="1"/>
  <c r="M87" i="1"/>
  <c r="O87" i="1" s="1"/>
  <c r="M88" i="1"/>
  <c r="O88" i="1" s="1"/>
  <c r="M89" i="1"/>
  <c r="O89" i="1" s="1"/>
  <c r="M90" i="1"/>
  <c r="O90" i="1" s="1"/>
  <c r="M91" i="1"/>
  <c r="O91" i="1" s="1"/>
  <c r="M92" i="1"/>
  <c r="O92" i="1" s="1"/>
  <c r="M93" i="1"/>
  <c r="O93" i="1" s="1"/>
  <c r="M94" i="1"/>
  <c r="O94" i="1" s="1"/>
  <c r="M95" i="1"/>
  <c r="O95" i="1" s="1"/>
  <c r="M96" i="1"/>
  <c r="O96" i="1" s="1"/>
  <c r="M97" i="1"/>
  <c r="M98" i="1"/>
  <c r="M99" i="1"/>
  <c r="O65" i="1"/>
  <c r="E13" i="1"/>
  <c r="O28" i="1"/>
  <c r="O41" i="1"/>
  <c r="O33" i="1"/>
  <c r="B4" i="1"/>
  <c r="N102" i="1" l="1"/>
  <c r="O35" i="1"/>
  <c r="O39" i="1"/>
  <c r="C106" i="1"/>
  <c r="O31" i="1"/>
  <c r="F35" i="1"/>
  <c r="O30" i="1"/>
  <c r="F30" i="1"/>
  <c r="O44" i="1" l="1"/>
  <c r="O45" i="1"/>
  <c r="O82" i="1"/>
  <c r="O98" i="1"/>
  <c r="O99" i="1"/>
  <c r="O43" i="1"/>
  <c r="O46" i="1"/>
  <c r="O83" i="1"/>
  <c r="O97" i="1"/>
  <c r="O101" i="1" l="1"/>
  <c r="O102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0A372D7-94B7-4642-A2A3-B07C0DC2B69D}" keepAlive="1" name="Query - xmlavgmonth" description="Connection to the 'xmlavgmonth' query in the workbook." type="5" refreshedVersion="8" background="1" refreshOnLoad="1" saveData="1">
    <dbPr connection="Provider=Microsoft.Mashup.OleDb.1;Data Source=$Workbook$;Location=xmlavgmonth;Extended Properties=&quot;&quot;" command="SELECT * FROM [xmlavgmonth]"/>
  </connection>
</connections>
</file>

<file path=xl/sharedStrings.xml><?xml version="1.0" encoding="utf-8"?>
<sst xmlns="http://schemas.openxmlformats.org/spreadsheetml/2006/main" count="493" uniqueCount="399">
  <si>
    <t>CH-3653 Oberhofen (Switzerland), Tel. +41 (33) 244 61 61 - Fax +41 (33) 244 61 71 - http://www.fisski.com</t>
  </si>
  <si>
    <t>Personal statements</t>
  </si>
  <si>
    <t>Bank</t>
  </si>
  <si>
    <t>Swift</t>
  </si>
  <si>
    <t>Zip/Place</t>
  </si>
  <si>
    <t>Country</t>
  </si>
  <si>
    <t>IBAN</t>
  </si>
  <si>
    <t xml:space="preserve">Information of assignment </t>
  </si>
  <si>
    <t>Function</t>
  </si>
  <si>
    <t>Discipline</t>
  </si>
  <si>
    <t>Technical Advisor</t>
  </si>
  <si>
    <t>AL</t>
  </si>
  <si>
    <t>Snow Controller</t>
  </si>
  <si>
    <t>CC</t>
  </si>
  <si>
    <t>Inspector</t>
  </si>
  <si>
    <t>FS</t>
  </si>
  <si>
    <t>Technical Delegate</t>
  </si>
  <si>
    <t>JP</t>
  </si>
  <si>
    <t>Judge</t>
  </si>
  <si>
    <t>NC</t>
  </si>
  <si>
    <t>SB</t>
  </si>
  <si>
    <t>Other:</t>
  </si>
  <si>
    <t xml:space="preserve">1.  Daily allowance </t>
  </si>
  <si>
    <t>Number of days</t>
  </si>
  <si>
    <t xml:space="preserve">2.  Travel expenses by car </t>
  </si>
  <si>
    <t xml:space="preserve">Number of km </t>
  </si>
  <si>
    <t>Place of departure:</t>
  </si>
  <si>
    <t>Destination:</t>
  </si>
  <si>
    <t xml:space="preserve">3.  Other travel expenses </t>
  </si>
  <si>
    <t>Receipt no.</t>
  </si>
  <si>
    <t>Currency</t>
  </si>
  <si>
    <t>Amount</t>
  </si>
  <si>
    <t>Rate</t>
  </si>
  <si>
    <t>Date:</t>
  </si>
  <si>
    <t>Signature:</t>
  </si>
  <si>
    <t>Cash payment</t>
  </si>
  <si>
    <t>Coach</t>
  </si>
  <si>
    <t>Educator</t>
  </si>
  <si>
    <t>Presenter</t>
  </si>
  <si>
    <t>Jury Member</t>
  </si>
  <si>
    <t>Home address</t>
  </si>
  <si>
    <t>Last Name</t>
  </si>
  <si>
    <t>First Name</t>
  </si>
  <si>
    <t xml:space="preserve">TOTAL IN </t>
  </si>
  <si>
    <t>Info</t>
  </si>
  <si>
    <t>Date of Event</t>
  </si>
  <si>
    <t>Event / Place</t>
  </si>
  <si>
    <t>land_de</t>
  </si>
  <si>
    <t>land_fr</t>
  </si>
  <si>
    <t>land_it</t>
  </si>
  <si>
    <t>waehrung</t>
  </si>
  <si>
    <t>kurs</t>
  </si>
  <si>
    <t>Attribute:code</t>
  </si>
  <si>
    <t>Europäische Währungsunion</t>
  </si>
  <si>
    <t>Union monétaire européenne</t>
  </si>
  <si>
    <t>Unione Monetaria Europea</t>
  </si>
  <si>
    <t>1 EUR</t>
  </si>
  <si>
    <t>eur</t>
  </si>
  <si>
    <t>USA</t>
  </si>
  <si>
    <t>1 USD</t>
  </si>
  <si>
    <t>usd</t>
  </si>
  <si>
    <t>Ägypten</t>
  </si>
  <si>
    <t>Egypte</t>
  </si>
  <si>
    <t>Egitto</t>
  </si>
  <si>
    <t>100 EGP</t>
  </si>
  <si>
    <t>egp</t>
  </si>
  <si>
    <t>Albanien</t>
  </si>
  <si>
    <t>Albanie</t>
  </si>
  <si>
    <t>Albania</t>
  </si>
  <si>
    <t>100 ALL</t>
  </si>
  <si>
    <t>all</t>
  </si>
  <si>
    <t>Algerien</t>
  </si>
  <si>
    <t>Algérie</t>
  </si>
  <si>
    <t>Algeria</t>
  </si>
  <si>
    <t>100 DZD</t>
  </si>
  <si>
    <t>dzd</t>
  </si>
  <si>
    <t>Argentinien</t>
  </si>
  <si>
    <t>Argentine</t>
  </si>
  <si>
    <t>Argentina</t>
  </si>
  <si>
    <t>1 ARS</t>
  </si>
  <si>
    <t>ars</t>
  </si>
  <si>
    <t>Aserbaidschan</t>
  </si>
  <si>
    <t>Azerbaïdjan</t>
  </si>
  <si>
    <t>Azerbaigian</t>
  </si>
  <si>
    <t>1 AZN</t>
  </si>
  <si>
    <t>azn</t>
  </si>
  <si>
    <t>Äthiopien</t>
  </si>
  <si>
    <t>Ethiopie</t>
  </si>
  <si>
    <t>Etiopia</t>
  </si>
  <si>
    <t>100 ETB</t>
  </si>
  <si>
    <t>etb</t>
  </si>
  <si>
    <t>Australien</t>
  </si>
  <si>
    <t>Australie</t>
  </si>
  <si>
    <t>Australia</t>
  </si>
  <si>
    <t>1 AUD</t>
  </si>
  <si>
    <t>aud</t>
  </si>
  <si>
    <t>Bahrain</t>
  </si>
  <si>
    <t>Bahreïn</t>
  </si>
  <si>
    <t>Bahrein</t>
  </si>
  <si>
    <t>1 BHD</t>
  </si>
  <si>
    <t>bhd</t>
  </si>
  <si>
    <t>Bangladesch</t>
  </si>
  <si>
    <t>Bangladesh</t>
  </si>
  <si>
    <t>100 BDT</t>
  </si>
  <si>
    <t>bdt</t>
  </si>
  <si>
    <t>Bosnien-Herzegowina</t>
  </si>
  <si>
    <t>Bosnie-Herzégovine</t>
  </si>
  <si>
    <t>Bosnia-Erzegovina</t>
  </si>
  <si>
    <t>100 BAM</t>
  </si>
  <si>
    <t>bam</t>
  </si>
  <si>
    <t>Brasilien</t>
  </si>
  <si>
    <t>Brésil</t>
  </si>
  <si>
    <t>Brasile</t>
  </si>
  <si>
    <t>100 BRL</t>
  </si>
  <si>
    <t>brl</t>
  </si>
  <si>
    <t>Bulgarien</t>
  </si>
  <si>
    <t>Bulgarie</t>
  </si>
  <si>
    <t>Bulgaria</t>
  </si>
  <si>
    <t>100 BGN</t>
  </si>
  <si>
    <t>bgn</t>
  </si>
  <si>
    <t>Chile</t>
  </si>
  <si>
    <t>Chili</t>
  </si>
  <si>
    <t>Cile</t>
  </si>
  <si>
    <t>1000 CLP</t>
  </si>
  <si>
    <t>clp</t>
  </si>
  <si>
    <t>China</t>
  </si>
  <si>
    <t>Chine</t>
  </si>
  <si>
    <t>Cina</t>
  </si>
  <si>
    <t>100 CNY</t>
  </si>
  <si>
    <t>cny</t>
  </si>
  <si>
    <t>Costa Rica</t>
  </si>
  <si>
    <t>1000 CRC</t>
  </si>
  <si>
    <t>crc</t>
  </si>
  <si>
    <t>Dänemark</t>
  </si>
  <si>
    <t>Danemark</t>
  </si>
  <si>
    <t>Danimarca</t>
  </si>
  <si>
    <t>100 DKK</t>
  </si>
  <si>
    <t>dkk</t>
  </si>
  <si>
    <t>Dominikanische Rep.</t>
  </si>
  <si>
    <t>Dominicaine, Rép.</t>
  </si>
  <si>
    <t>Dominicana, Rep.</t>
  </si>
  <si>
    <t>100 DOP</t>
  </si>
  <si>
    <t>dop</t>
  </si>
  <si>
    <t>Georgien</t>
  </si>
  <si>
    <t>Géorgie</t>
  </si>
  <si>
    <t>Georgia</t>
  </si>
  <si>
    <t>100 GEL</t>
  </si>
  <si>
    <t>gel</t>
  </si>
  <si>
    <t>Grossbritannien</t>
  </si>
  <si>
    <t>Grande-Bretagne</t>
  </si>
  <si>
    <t>Gran Bretagna</t>
  </si>
  <si>
    <t>1 GBP</t>
  </si>
  <si>
    <t>gbp</t>
  </si>
  <si>
    <t>Guatemala</t>
  </si>
  <si>
    <t>100 GTQ</t>
  </si>
  <si>
    <t>gtq</t>
  </si>
  <si>
    <t>Honduras</t>
  </si>
  <si>
    <t>100 HNL</t>
  </si>
  <si>
    <t>hnl</t>
  </si>
  <si>
    <t>Hong Kong</t>
  </si>
  <si>
    <t>100 HKD</t>
  </si>
  <si>
    <t>hkd</t>
  </si>
  <si>
    <t>Indien</t>
  </si>
  <si>
    <t>Inde</t>
  </si>
  <si>
    <t>India</t>
  </si>
  <si>
    <t>100 INR</t>
  </si>
  <si>
    <t>inr</t>
  </si>
  <si>
    <t>Indonesien</t>
  </si>
  <si>
    <t>Indonésie</t>
  </si>
  <si>
    <t>Indonesia</t>
  </si>
  <si>
    <t>10000 IDR</t>
  </si>
  <si>
    <t>idr</t>
  </si>
  <si>
    <t>Island</t>
  </si>
  <si>
    <t>Islande</t>
  </si>
  <si>
    <t>Islanda</t>
  </si>
  <si>
    <t>100 ISK</t>
  </si>
  <si>
    <t>isk</t>
  </si>
  <si>
    <t>Israel</t>
  </si>
  <si>
    <t>Israël</t>
  </si>
  <si>
    <t>Israele</t>
  </si>
  <si>
    <t>1 ILS</t>
  </si>
  <si>
    <t>ils</t>
  </si>
  <si>
    <t>Japan</t>
  </si>
  <si>
    <t>Japon</t>
  </si>
  <si>
    <t>Giappone</t>
  </si>
  <si>
    <t>100 JPY</t>
  </si>
  <si>
    <t>jpy</t>
  </si>
  <si>
    <t>Kaiman-Inseln</t>
  </si>
  <si>
    <t>Caïmanes, Iles</t>
  </si>
  <si>
    <t>Cayman, Isole</t>
  </si>
  <si>
    <t>1 KYD</t>
  </si>
  <si>
    <t>kyd</t>
  </si>
  <si>
    <t>Kambodscha</t>
  </si>
  <si>
    <t>Cambodge</t>
  </si>
  <si>
    <t>Cambogia</t>
  </si>
  <si>
    <t>10000 KHR</t>
  </si>
  <si>
    <t>khr</t>
  </si>
  <si>
    <t>Kanada</t>
  </si>
  <si>
    <t>Canada</t>
  </si>
  <si>
    <t>1 CAD</t>
  </si>
  <si>
    <t>cad</t>
  </si>
  <si>
    <t>Kasachstan</t>
  </si>
  <si>
    <t>Kazakhstan</t>
  </si>
  <si>
    <t>Kazakstan</t>
  </si>
  <si>
    <t>1000 KZT</t>
  </si>
  <si>
    <t>kzt</t>
  </si>
  <si>
    <t>Katar</t>
  </si>
  <si>
    <t>Qatar</t>
  </si>
  <si>
    <t>100 QAR</t>
  </si>
  <si>
    <t>qar</t>
  </si>
  <si>
    <t>Kenia</t>
  </si>
  <si>
    <t>Kenya</t>
  </si>
  <si>
    <t>100 KES</t>
  </si>
  <si>
    <t>kes</t>
  </si>
  <si>
    <t>Kolumbien</t>
  </si>
  <si>
    <t>Colombie</t>
  </si>
  <si>
    <t>Colombia</t>
  </si>
  <si>
    <t>10000 COP</t>
  </si>
  <si>
    <t>cop</t>
  </si>
  <si>
    <t>Kroatien</t>
  </si>
  <si>
    <t>Croatie</t>
  </si>
  <si>
    <t>Croazia</t>
  </si>
  <si>
    <t>100 HRK</t>
  </si>
  <si>
    <t>hrk</t>
  </si>
  <si>
    <t>Kuwait</t>
  </si>
  <si>
    <t>Koweït</t>
  </si>
  <si>
    <t>1 KWD</t>
  </si>
  <si>
    <t>kwd</t>
  </si>
  <si>
    <t>Libanon</t>
  </si>
  <si>
    <t>Liban</t>
  </si>
  <si>
    <t>Libano</t>
  </si>
  <si>
    <t>10000 LBP</t>
  </si>
  <si>
    <t>lbp</t>
  </si>
  <si>
    <t>Libyen</t>
  </si>
  <si>
    <t>Libye</t>
  </si>
  <si>
    <t>Libia</t>
  </si>
  <si>
    <t>1 LYD</t>
  </si>
  <si>
    <t>lyd</t>
  </si>
  <si>
    <t>Malaysia</t>
  </si>
  <si>
    <t>Malaisie</t>
  </si>
  <si>
    <t>100 MYR</t>
  </si>
  <si>
    <t>myr</t>
  </si>
  <si>
    <t>Marokko</t>
  </si>
  <si>
    <t>Maroc</t>
  </si>
  <si>
    <t>Marocco</t>
  </si>
  <si>
    <t>1 MAD</t>
  </si>
  <si>
    <t>mad</t>
  </si>
  <si>
    <t>Mauritius</t>
  </si>
  <si>
    <t>Maurice</t>
  </si>
  <si>
    <t>Maurizio</t>
  </si>
  <si>
    <t>100 MUR</t>
  </si>
  <si>
    <t>mur</t>
  </si>
  <si>
    <t>Mexiko</t>
  </si>
  <si>
    <t>Mexique</t>
  </si>
  <si>
    <t>Messico</t>
  </si>
  <si>
    <t>1 MXN</t>
  </si>
  <si>
    <t>mxn</t>
  </si>
  <si>
    <t>Neuseeland</t>
  </si>
  <si>
    <t>Nouvelle-Zélande</t>
  </si>
  <si>
    <t>Nuova Zelanda</t>
  </si>
  <si>
    <t>1 NZD</t>
  </si>
  <si>
    <t>nzd</t>
  </si>
  <si>
    <t>Nigeria</t>
  </si>
  <si>
    <t>Nigéria</t>
  </si>
  <si>
    <t>1000 NGN</t>
  </si>
  <si>
    <t>ngn</t>
  </si>
  <si>
    <t>Norwegen</t>
  </si>
  <si>
    <t>Norvège</t>
  </si>
  <si>
    <t>Norvegia</t>
  </si>
  <si>
    <t>100 NOK</t>
  </si>
  <si>
    <t>nok</t>
  </si>
  <si>
    <t>Oman</t>
  </si>
  <si>
    <t>1 OMR</t>
  </si>
  <si>
    <t>omr</t>
  </si>
  <si>
    <t>Pakistan</t>
  </si>
  <si>
    <t>100 PKR</t>
  </si>
  <si>
    <t>pkr</t>
  </si>
  <si>
    <t>Panama</t>
  </si>
  <si>
    <t>1 PAB</t>
  </si>
  <si>
    <t>pab</t>
  </si>
  <si>
    <t>Peru</t>
  </si>
  <si>
    <t>Pérou</t>
  </si>
  <si>
    <t>Perù</t>
  </si>
  <si>
    <t>100 PEN</t>
  </si>
  <si>
    <t>pen</t>
  </si>
  <si>
    <t>Philippinen</t>
  </si>
  <si>
    <t>Philippines</t>
  </si>
  <si>
    <t>Filippine</t>
  </si>
  <si>
    <t>100 PHP</t>
  </si>
  <si>
    <t>php</t>
  </si>
  <si>
    <t>Polen</t>
  </si>
  <si>
    <t>Pologne</t>
  </si>
  <si>
    <t>Polonia</t>
  </si>
  <si>
    <t>100 PLN</t>
  </si>
  <si>
    <t>pln</t>
  </si>
  <si>
    <t>Rumänien</t>
  </si>
  <si>
    <t>Roumanie</t>
  </si>
  <si>
    <t>Romania</t>
  </si>
  <si>
    <t>100 RON</t>
  </si>
  <si>
    <t>ron</t>
  </si>
  <si>
    <t>Russland</t>
  </si>
  <si>
    <t>Russie</t>
  </si>
  <si>
    <t>Russa</t>
  </si>
  <si>
    <t>100 RUB</t>
  </si>
  <si>
    <t>rub</t>
  </si>
  <si>
    <t>Saudi-Arabien</t>
  </si>
  <si>
    <t>Arabie Saoudite</t>
  </si>
  <si>
    <t>Arabia Saudita</t>
  </si>
  <si>
    <t>100 SAR</t>
  </si>
  <si>
    <t>sar</t>
  </si>
  <si>
    <t>Schweden</t>
  </si>
  <si>
    <t>Suède</t>
  </si>
  <si>
    <t>Svezia</t>
  </si>
  <si>
    <t>100 SEK</t>
  </si>
  <si>
    <t>sek</t>
  </si>
  <si>
    <t>Serbien</t>
  </si>
  <si>
    <t>Serbie</t>
  </si>
  <si>
    <t>Serbia</t>
  </si>
  <si>
    <t>100 RSD</t>
  </si>
  <si>
    <t>rsd</t>
  </si>
  <si>
    <t>Singapur</t>
  </si>
  <si>
    <t>Singapour</t>
  </si>
  <si>
    <t>Singapore</t>
  </si>
  <si>
    <t>1 SGD</t>
  </si>
  <si>
    <t>sgd</t>
  </si>
  <si>
    <t>Sri Lanka</t>
  </si>
  <si>
    <t>1000 LKR</t>
  </si>
  <si>
    <t>lkr</t>
  </si>
  <si>
    <t>Südafrika</t>
  </si>
  <si>
    <t>Afrique du sud</t>
  </si>
  <si>
    <t>Africa del Sud</t>
  </si>
  <si>
    <t>1 ZAR</t>
  </si>
  <si>
    <t>zar</t>
  </si>
  <si>
    <t>Süd-Korea</t>
  </si>
  <si>
    <t>Corée du Sud</t>
  </si>
  <si>
    <t>Corea del Sud</t>
  </si>
  <si>
    <t>100 KRW</t>
  </si>
  <si>
    <t>krw</t>
  </si>
  <si>
    <t>Taiwan</t>
  </si>
  <si>
    <t>Taïwan</t>
  </si>
  <si>
    <t>100 TWD</t>
  </si>
  <si>
    <t>twd</t>
  </si>
  <si>
    <t>Tansania</t>
  </si>
  <si>
    <t>Tanzanie</t>
  </si>
  <si>
    <t>Tanzania</t>
  </si>
  <si>
    <t>1000 TZS</t>
  </si>
  <si>
    <t>tzs</t>
  </si>
  <si>
    <t>Thailand</t>
  </si>
  <si>
    <t>Thaïlande</t>
  </si>
  <si>
    <t>Thailandia</t>
  </si>
  <si>
    <t>100 THB</t>
  </si>
  <si>
    <t>thb</t>
  </si>
  <si>
    <t>Tschechien</t>
  </si>
  <si>
    <t>Tchèque, Rép.</t>
  </si>
  <si>
    <t>Ceca, Rep.</t>
  </si>
  <si>
    <t>100 CZK</t>
  </si>
  <si>
    <t>czk</t>
  </si>
  <si>
    <t>Tunesien</t>
  </si>
  <si>
    <t>Tunisie</t>
  </si>
  <si>
    <t>Tunisia</t>
  </si>
  <si>
    <t>100 TND</t>
  </si>
  <si>
    <t>tnd</t>
  </si>
  <si>
    <t>Türkei</t>
  </si>
  <si>
    <t>Turquie</t>
  </si>
  <si>
    <t>Turchia</t>
  </si>
  <si>
    <t>100 TRY</t>
  </si>
  <si>
    <t>try</t>
  </si>
  <si>
    <t>Ukraine</t>
  </si>
  <si>
    <t>Ucraina</t>
  </si>
  <si>
    <t>100 UAH</t>
  </si>
  <si>
    <t>uah</t>
  </si>
  <si>
    <t>Ungarn</t>
  </si>
  <si>
    <t>Hongrie</t>
  </si>
  <si>
    <t>Ungheria</t>
  </si>
  <si>
    <t>1000 HUF</t>
  </si>
  <si>
    <t>huf</t>
  </si>
  <si>
    <t>Uruguay</t>
  </si>
  <si>
    <t>100 UYU</t>
  </si>
  <si>
    <t>uyu</t>
  </si>
  <si>
    <t>Venezuela</t>
  </si>
  <si>
    <t>100 VES</t>
  </si>
  <si>
    <t>ves</t>
  </si>
  <si>
    <t>Vereinigte Arabische Emirate</t>
  </si>
  <si>
    <t>Emirats Arabes Unis</t>
  </si>
  <si>
    <t>Emirati Arabi Uniti</t>
  </si>
  <si>
    <t>100 AED</t>
  </si>
  <si>
    <t>aed</t>
  </si>
  <si>
    <t>Viet Nam</t>
  </si>
  <si>
    <t>Viêt Nam</t>
  </si>
  <si>
    <t>Vietnam</t>
  </si>
  <si>
    <t>10000 VND</t>
  </si>
  <si>
    <t>vnd</t>
  </si>
  <si>
    <t xml:space="preserve"> </t>
  </si>
  <si>
    <t>CHF</t>
  </si>
  <si>
    <r>
      <rPr>
        <b/>
        <sz val="11"/>
        <rFont val="Arial"/>
        <family val="2"/>
      </rPr>
      <t>NOTE:</t>
    </r>
    <r>
      <rPr>
        <sz val="11"/>
        <rFont val="Arial"/>
        <family val="2"/>
      </rPr>
      <t xml:space="preserve"> travel expenses include fuel/electricity, </t>
    </r>
    <r>
      <rPr>
        <sz val="11"/>
        <color rgb="FFFF0000"/>
        <rFont val="Arial"/>
        <family val="2"/>
      </rPr>
      <t>tolls/vignettes</t>
    </r>
    <r>
      <rPr>
        <sz val="11"/>
        <rFont val="Arial"/>
        <family val="2"/>
      </rPr>
      <t>, taxes, and insurance</t>
    </r>
  </si>
  <si>
    <t>Currency paid out</t>
  </si>
  <si>
    <t>Spalte1</t>
  </si>
  <si>
    <t>Vielfaches</t>
  </si>
  <si>
    <t>Umrechnung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</si>
</sst>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_ ;\-#,##0.00\ "/>
    <numFmt numFmtId="165" formatCode="[$-409]d\-mmm\-yy;@"/>
    <numFmt numFmtId="166" formatCode="#,##0.0000"/>
    <numFmt numFmtId="167" formatCode="0.00_);\(0.00\)"/>
    <numFmt numFmtId="168" formatCode="0.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1"/>
      <name val="Arial"/>
      <family val="2"/>
    </font>
    <font>
      <b/>
      <sz val="11"/>
      <color theme="1"/>
      <name val="Aptos Narrow"/>
      <family val="2"/>
      <scheme val="minor"/>
    </font>
    <font>
      <sz val="11"/>
      <color rgb="FFFF0000"/>
      <name val="Arial"/>
      <family val="2"/>
    </font>
    <font>
      <b/>
      <sz val="18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2" fillId="0" borderId="0" xfId="0" applyFont="1"/>
    <xf numFmtId="0" fontId="3" fillId="0" borderId="2" xfId="0" applyFont="1" applyBorder="1"/>
    <xf numFmtId="49" fontId="4" fillId="0" borderId="0" xfId="1" applyNumberFormat="1" applyFont="1" applyFill="1" applyBorder="1" applyAlignment="1">
      <alignment horizontal="left"/>
    </xf>
    <xf numFmtId="49" fontId="3" fillId="0" borderId="0" xfId="1" applyNumberFormat="1" applyFont="1" applyFill="1" applyBorder="1" applyAlignment="1">
      <alignment horizontal="left"/>
    </xf>
    <xf numFmtId="49" fontId="4" fillId="0" borderId="0" xfId="1" applyNumberFormat="1" applyFont="1" applyBorder="1"/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/>
    <xf numFmtId="14" fontId="3" fillId="0" borderId="0" xfId="0" applyNumberFormat="1" applyFont="1" applyAlignment="1">
      <alignment horizontal="left"/>
    </xf>
    <xf numFmtId="4" fontId="4" fillId="0" borderId="0" xfId="0" applyNumberFormat="1" applyFont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3" fillId="2" borderId="9" xfId="0" applyNumberFormat="1" applyFont="1" applyFill="1" applyBorder="1"/>
    <xf numFmtId="4" fontId="4" fillId="2" borderId="9" xfId="0" applyNumberFormat="1" applyFont="1" applyFill="1" applyBorder="1"/>
    <xf numFmtId="4" fontId="3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left"/>
    </xf>
    <xf numFmtId="49" fontId="4" fillId="0" borderId="0" xfId="0" applyNumberFormat="1" applyFont="1" applyAlignment="1">
      <alignment horizontal="center" vertical="center"/>
    </xf>
    <xf numFmtId="4" fontId="4" fillId="3" borderId="3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center"/>
    </xf>
    <xf numFmtId="0" fontId="4" fillId="0" borderId="0" xfId="0" applyFont="1"/>
    <xf numFmtId="49" fontId="4" fillId="0" borderId="18" xfId="0" applyNumberFormat="1" applyFont="1" applyBorder="1" applyAlignment="1">
      <alignment horizontal="left"/>
    </xf>
    <xf numFmtId="4" fontId="4" fillId="0" borderId="19" xfId="0" applyNumberFormat="1" applyFont="1" applyBorder="1" applyAlignment="1">
      <alignment horizontal="center"/>
    </xf>
    <xf numFmtId="0" fontId="4" fillId="0" borderId="18" xfId="0" applyFont="1" applyBorder="1"/>
    <xf numFmtId="0" fontId="3" fillId="0" borderId="19" xfId="0" applyFont="1" applyBorder="1" applyAlignment="1">
      <alignment horizontal="right"/>
    </xf>
    <xf numFmtId="0" fontId="4" fillId="0" borderId="16" xfId="0" applyFont="1" applyBorder="1"/>
    <xf numFmtId="49" fontId="3" fillId="0" borderId="0" xfId="0" applyNumberFormat="1" applyFont="1"/>
    <xf numFmtId="4" fontId="4" fillId="0" borderId="16" xfId="0" applyNumberFormat="1" applyFont="1" applyBorder="1"/>
    <xf numFmtId="164" fontId="4" fillId="0" borderId="19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left"/>
    </xf>
    <xf numFmtId="164" fontId="4" fillId="0" borderId="19" xfId="0" applyNumberFormat="1" applyFont="1" applyBorder="1" applyAlignment="1">
      <alignment horizontal="center"/>
    </xf>
    <xf numFmtId="49" fontId="4" fillId="0" borderId="20" xfId="0" applyNumberFormat="1" applyFont="1" applyBorder="1" applyAlignment="1">
      <alignment horizontal="left"/>
    </xf>
    <xf numFmtId="49" fontId="4" fillId="0" borderId="16" xfId="1" applyNumberFormat="1" applyFont="1" applyBorder="1"/>
    <xf numFmtId="49" fontId="4" fillId="0" borderId="16" xfId="0" applyNumberFormat="1" applyFont="1" applyBorder="1"/>
    <xf numFmtId="0" fontId="4" fillId="0" borderId="16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left"/>
    </xf>
    <xf numFmtId="49" fontId="3" fillId="0" borderId="16" xfId="1" applyNumberFormat="1" applyFont="1" applyFill="1" applyBorder="1" applyAlignment="1">
      <alignment horizontal="left"/>
    </xf>
    <xf numFmtId="0" fontId="3" fillId="0" borderId="16" xfId="0" applyFont="1" applyBorder="1"/>
    <xf numFmtId="0" fontId="3" fillId="0" borderId="22" xfId="0" applyFont="1" applyBorder="1"/>
    <xf numFmtId="0" fontId="3" fillId="0" borderId="20" xfId="0" applyFont="1" applyBorder="1"/>
    <xf numFmtId="4" fontId="3" fillId="0" borderId="16" xfId="0" applyNumberFormat="1" applyFont="1" applyBorder="1"/>
    <xf numFmtId="0" fontId="3" fillId="0" borderId="21" xfId="0" applyFont="1" applyBorder="1" applyAlignment="1">
      <alignment horizontal="center"/>
    </xf>
    <xf numFmtId="0" fontId="3" fillId="0" borderId="18" xfId="0" applyFont="1" applyBorder="1" applyAlignment="1">
      <alignment horizontal="centerContinuous"/>
    </xf>
    <xf numFmtId="0" fontId="3" fillId="0" borderId="19" xfId="0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3" fillId="0" borderId="18" xfId="0" applyNumberFormat="1" applyFont="1" applyBorder="1"/>
    <xf numFmtId="0" fontId="3" fillId="0" borderId="23" xfId="0" applyFont="1" applyBorder="1" applyAlignment="1">
      <alignment horizontal="center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3" fillId="0" borderId="24" xfId="0" applyFont="1" applyBorder="1"/>
    <xf numFmtId="0" fontId="3" fillId="0" borderId="19" xfId="0" applyFont="1" applyBorder="1"/>
    <xf numFmtId="4" fontId="4" fillId="2" borderId="9" xfId="0" applyNumberFormat="1" applyFont="1" applyFill="1" applyBorder="1" applyAlignment="1">
      <alignment horizontal="left"/>
    </xf>
    <xf numFmtId="0" fontId="3" fillId="3" borderId="29" xfId="0" applyFont="1" applyFill="1" applyBorder="1" applyAlignment="1" applyProtection="1">
      <alignment horizontal="center"/>
      <protection locked="0"/>
    </xf>
    <xf numFmtId="0" fontId="3" fillId="3" borderId="27" xfId="0" applyFont="1" applyFill="1" applyBorder="1" applyAlignment="1" applyProtection="1">
      <alignment horizontal="center"/>
      <protection locked="0"/>
    </xf>
    <xf numFmtId="0" fontId="3" fillId="3" borderId="28" xfId="0" applyFont="1" applyFill="1" applyBorder="1" applyAlignment="1" applyProtection="1">
      <alignment horizontal="center"/>
      <protection locked="0"/>
    </xf>
    <xf numFmtId="0" fontId="3" fillId="0" borderId="40" xfId="0" applyFont="1" applyBorder="1"/>
    <xf numFmtId="0" fontId="3" fillId="0" borderId="41" xfId="0" applyFont="1" applyBorder="1"/>
    <xf numFmtId="49" fontId="4" fillId="0" borderId="20" xfId="0" applyNumberFormat="1" applyFont="1" applyBorder="1"/>
    <xf numFmtId="0" fontId="3" fillId="0" borderId="0" xfId="0" applyFont="1" applyAlignment="1">
      <alignment horizontal="right"/>
    </xf>
    <xf numFmtId="0" fontId="3" fillId="0" borderId="16" xfId="0" applyFont="1" applyBorder="1" applyAlignment="1">
      <alignment horizontal="right"/>
    </xf>
    <xf numFmtId="4" fontId="4" fillId="3" borderId="31" xfId="0" applyNumberFormat="1" applyFont="1" applyFill="1" applyBorder="1" applyAlignment="1" applyProtection="1">
      <alignment vertical="center"/>
      <protection locked="0"/>
    </xf>
    <xf numFmtId="49" fontId="3" fillId="0" borderId="20" xfId="0" applyNumberFormat="1" applyFont="1" applyBorder="1" applyAlignment="1">
      <alignment horizontal="left"/>
    </xf>
    <xf numFmtId="49" fontId="3" fillId="0" borderId="16" xfId="1" applyNumberFormat="1" applyFont="1" applyBorder="1"/>
    <xf numFmtId="49" fontId="3" fillId="0" borderId="16" xfId="0" applyNumberFormat="1" applyFont="1" applyBorder="1"/>
    <xf numFmtId="49" fontId="3" fillId="0" borderId="20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49" fontId="3" fillId="0" borderId="0" xfId="0" applyNumberFormat="1" applyFont="1" applyAlignment="1">
      <alignment horizontal="right"/>
    </xf>
    <xf numFmtId="49" fontId="3" fillId="0" borderId="18" xfId="0" applyNumberFormat="1" applyFont="1" applyBorder="1" applyAlignment="1">
      <alignment horizontal="right"/>
    </xf>
    <xf numFmtId="4" fontId="3" fillId="3" borderId="38" xfId="0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4" fontId="4" fillId="0" borderId="21" xfId="0" applyNumberFormat="1" applyFont="1" applyBorder="1"/>
    <xf numFmtId="4" fontId="3" fillId="2" borderId="9" xfId="0" applyNumberFormat="1" applyFont="1" applyFill="1" applyBorder="1" applyAlignment="1">
      <alignment horizontal="center"/>
    </xf>
    <xf numFmtId="4" fontId="4" fillId="3" borderId="3" xfId="0" applyNumberFormat="1" applyFont="1" applyFill="1" applyBorder="1" applyAlignment="1" applyProtection="1">
      <alignment horizontal="center" vertical="center"/>
      <protection locked="0"/>
    </xf>
    <xf numFmtId="4" fontId="3" fillId="3" borderId="10" xfId="0" applyNumberFormat="1" applyFont="1" applyFill="1" applyBorder="1" applyAlignment="1">
      <alignment horizontal="center" vertical="center"/>
    </xf>
    <xf numFmtId="4" fontId="3" fillId="3" borderId="25" xfId="0" applyNumberFormat="1" applyFont="1" applyFill="1" applyBorder="1"/>
    <xf numFmtId="4" fontId="4" fillId="3" borderId="29" xfId="0" applyNumberFormat="1" applyFont="1" applyFill="1" applyBorder="1" applyAlignment="1">
      <alignment horizontal="right" vertical="center"/>
    </xf>
    <xf numFmtId="4" fontId="4" fillId="3" borderId="27" xfId="0" applyNumberFormat="1" applyFont="1" applyFill="1" applyBorder="1" applyAlignment="1">
      <alignment horizontal="right" vertical="center"/>
    </xf>
    <xf numFmtId="166" fontId="3" fillId="3" borderId="15" xfId="0" applyNumberFormat="1" applyFont="1" applyFill="1" applyBorder="1"/>
    <xf numFmtId="0" fontId="11" fillId="4" borderId="0" xfId="0" applyFont="1" applyFill="1"/>
    <xf numFmtId="0" fontId="0" fillId="4" borderId="0" xfId="0" applyFill="1"/>
    <xf numFmtId="49" fontId="4" fillId="4" borderId="0" xfId="1" applyNumberFormat="1" applyFont="1" applyFill="1" applyBorder="1" applyAlignment="1">
      <alignment horizontal="left"/>
    </xf>
    <xf numFmtId="4" fontId="10" fillId="4" borderId="0" xfId="0" applyNumberFormat="1" applyFont="1" applyFill="1"/>
    <xf numFmtId="49" fontId="4" fillId="3" borderId="12" xfId="0" applyNumberFormat="1" applyFont="1" applyFill="1" applyBorder="1" applyAlignment="1" applyProtection="1">
      <alignment horizontal="left" vertical="center"/>
      <protection locked="0"/>
    </xf>
    <xf numFmtId="49" fontId="4" fillId="3" borderId="3" xfId="0" applyNumberFormat="1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166" fontId="12" fillId="3" borderId="4" xfId="0" applyNumberFormat="1" applyFont="1" applyFill="1" applyBorder="1" applyAlignment="1">
      <alignment vertical="center"/>
    </xf>
    <xf numFmtId="166" fontId="12" fillId="3" borderId="36" xfId="0" applyNumberFormat="1" applyFont="1" applyFill="1" applyBorder="1" applyAlignment="1">
      <alignment vertical="center"/>
    </xf>
    <xf numFmtId="49" fontId="4" fillId="3" borderId="49" xfId="0" applyNumberFormat="1" applyFont="1" applyFill="1" applyBorder="1" applyAlignment="1" applyProtection="1">
      <alignment horizontal="center" vertical="top" wrapText="1"/>
      <protection locked="0"/>
    </xf>
    <xf numFmtId="49" fontId="4" fillId="3" borderId="34" xfId="0" applyNumberFormat="1" applyFont="1" applyFill="1" applyBorder="1" applyAlignment="1" applyProtection="1">
      <alignment horizontal="center" vertical="top" wrapText="1"/>
      <protection locked="0"/>
    </xf>
    <xf numFmtId="49" fontId="4" fillId="3" borderId="50" xfId="0" applyNumberFormat="1" applyFont="1" applyFill="1" applyBorder="1" applyAlignment="1" applyProtection="1">
      <alignment horizontal="center" vertical="top" wrapText="1"/>
      <protection locked="0"/>
    </xf>
    <xf numFmtId="49" fontId="4" fillId="3" borderId="51" xfId="0" applyNumberFormat="1" applyFont="1" applyFill="1" applyBorder="1" applyAlignment="1" applyProtection="1">
      <alignment horizontal="center" vertical="top" wrapText="1"/>
      <protection locked="0"/>
    </xf>
    <xf numFmtId="49" fontId="4" fillId="3" borderId="0" xfId="0" applyNumberFormat="1" applyFont="1" applyFill="1" applyAlignment="1" applyProtection="1">
      <alignment horizontal="center" vertical="top" wrapText="1"/>
      <protection locked="0"/>
    </xf>
    <xf numFmtId="49" fontId="4" fillId="3" borderId="6" xfId="0" applyNumberFormat="1" applyFont="1" applyFill="1" applyBorder="1" applyAlignment="1" applyProtection="1">
      <alignment horizontal="center" vertical="top" wrapText="1"/>
      <protection locked="0"/>
    </xf>
    <xf numFmtId="49" fontId="4" fillId="3" borderId="48" xfId="0" applyNumberFormat="1" applyFont="1" applyFill="1" applyBorder="1" applyAlignment="1" applyProtection="1">
      <alignment horizontal="center" vertical="top" wrapText="1"/>
      <protection locked="0"/>
    </xf>
    <xf numFmtId="49" fontId="4" fillId="3" borderId="16" xfId="0" applyNumberFormat="1" applyFont="1" applyFill="1" applyBorder="1" applyAlignment="1" applyProtection="1">
      <alignment horizontal="center" vertical="top" wrapText="1"/>
      <protection locked="0"/>
    </xf>
    <xf numFmtId="49" fontId="4" fillId="3" borderId="52" xfId="0" applyNumberFormat="1" applyFont="1" applyFill="1" applyBorder="1" applyAlignment="1" applyProtection="1">
      <alignment horizontal="center" vertical="top" wrapText="1"/>
      <protection locked="0"/>
    </xf>
    <xf numFmtId="4" fontId="3" fillId="3" borderId="26" xfId="0" applyNumberFormat="1" applyFont="1" applyFill="1" applyBorder="1" applyAlignment="1" applyProtection="1">
      <alignment horizontal="center" vertical="center"/>
      <protection locked="0"/>
    </xf>
    <xf numFmtId="4" fontId="3" fillId="3" borderId="42" xfId="0" applyNumberFormat="1" applyFont="1" applyFill="1" applyBorder="1" applyAlignment="1" applyProtection="1">
      <alignment horizontal="center" vertical="center"/>
      <protection locked="0"/>
    </xf>
    <xf numFmtId="0" fontId="3" fillId="3" borderId="41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4" fillId="3" borderId="1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0" fontId="4" fillId="3" borderId="13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4" fillId="3" borderId="30" xfId="0" quotePrefix="1" applyFont="1" applyFill="1" applyBorder="1" applyAlignment="1" applyProtection="1">
      <alignment horizontal="left" vertical="top" wrapText="1"/>
      <protection locked="0"/>
    </xf>
    <xf numFmtId="0" fontId="4" fillId="3" borderId="31" xfId="0" applyFont="1" applyFill="1" applyBorder="1" applyAlignment="1" applyProtection="1">
      <alignment horizontal="left" vertical="top" wrapText="1"/>
      <protection locked="0"/>
    </xf>
    <xf numFmtId="0" fontId="4" fillId="3" borderId="39" xfId="0" applyFont="1" applyFill="1" applyBorder="1" applyAlignment="1" applyProtection="1">
      <alignment horizontal="left" vertical="top" wrapText="1"/>
      <protection locked="0"/>
    </xf>
    <xf numFmtId="0" fontId="4" fillId="3" borderId="32" xfId="0" applyFont="1" applyFill="1" applyBorder="1" applyAlignment="1" applyProtection="1">
      <alignment horizontal="left" vertical="top" wrapText="1"/>
      <protection locked="0"/>
    </xf>
    <xf numFmtId="0" fontId="4" fillId="3" borderId="12" xfId="0" applyFont="1" applyFill="1" applyBorder="1" applyAlignment="1" applyProtection="1">
      <alignment horizontal="left" vertical="top" wrapText="1"/>
      <protection locked="0"/>
    </xf>
    <xf numFmtId="0" fontId="4" fillId="3" borderId="3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/>
      <protection locked="0"/>
    </xf>
    <xf numFmtId="0" fontId="4" fillId="3" borderId="15" xfId="0" applyFont="1" applyFill="1" applyBorder="1" applyAlignment="1" applyProtection="1">
      <alignment horizontal="left"/>
      <protection locked="0"/>
    </xf>
    <xf numFmtId="0" fontId="4" fillId="3" borderId="26" xfId="0" applyFont="1" applyFill="1" applyBorder="1" applyAlignment="1" applyProtection="1">
      <alignment horizontal="left"/>
      <protection locked="0"/>
    </xf>
    <xf numFmtId="0" fontId="4" fillId="3" borderId="17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right"/>
    </xf>
    <xf numFmtId="0" fontId="3" fillId="0" borderId="19" xfId="0" applyFont="1" applyBorder="1" applyAlignment="1">
      <alignment horizontal="right"/>
    </xf>
    <xf numFmtId="49" fontId="7" fillId="3" borderId="44" xfId="0" applyNumberFormat="1" applyFont="1" applyFill="1" applyBorder="1" applyAlignment="1">
      <alignment horizontal="center"/>
    </xf>
    <xf numFmtId="49" fontId="7" fillId="3" borderId="46" xfId="0" applyNumberFormat="1" applyFont="1" applyFill="1" applyBorder="1" applyAlignment="1">
      <alignment horizontal="center"/>
    </xf>
    <xf numFmtId="14" fontId="4" fillId="3" borderId="37" xfId="0" applyNumberFormat="1" applyFont="1" applyFill="1" applyBorder="1" applyAlignment="1" applyProtection="1">
      <alignment horizontal="center"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36" xfId="0" applyFont="1" applyFill="1" applyBorder="1" applyAlignment="1" applyProtection="1">
      <alignment horizontal="center" vertical="top" wrapText="1"/>
      <protection locked="0"/>
    </xf>
    <xf numFmtId="0" fontId="3" fillId="0" borderId="40" xfId="0" applyFont="1" applyBorder="1" applyAlignment="1">
      <alignment horizontal="right" vertical="center"/>
    </xf>
    <xf numFmtId="0" fontId="3" fillId="0" borderId="4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49" fontId="4" fillId="3" borderId="15" xfId="1" applyNumberFormat="1" applyFont="1" applyFill="1" applyBorder="1" applyAlignment="1" applyProtection="1">
      <alignment horizontal="center"/>
      <protection locked="0"/>
    </xf>
    <xf numFmtId="49" fontId="4" fillId="3" borderId="14" xfId="0" applyNumberFormat="1" applyFont="1" applyFill="1" applyBorder="1" applyAlignment="1" applyProtection="1">
      <alignment horizontal="left"/>
      <protection locked="0"/>
    </xf>
    <xf numFmtId="49" fontId="4" fillId="3" borderId="15" xfId="0" applyNumberFormat="1" applyFont="1" applyFill="1" applyBorder="1" applyAlignment="1" applyProtection="1">
      <alignment horizontal="left"/>
      <protection locked="0"/>
    </xf>
    <xf numFmtId="49" fontId="4" fillId="3" borderId="26" xfId="0" applyNumberFormat="1" applyFont="1" applyFill="1" applyBorder="1" applyAlignment="1" applyProtection="1">
      <alignment horizontal="left"/>
      <protection locked="0"/>
    </xf>
    <xf numFmtId="4" fontId="4" fillId="2" borderId="9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3" borderId="30" xfId="0" applyFont="1" applyFill="1" applyBorder="1" applyAlignment="1" applyProtection="1">
      <alignment horizontal="left" vertical="top"/>
      <protection locked="0"/>
    </xf>
    <xf numFmtId="0" fontId="4" fillId="3" borderId="31" xfId="0" applyFont="1" applyFill="1" applyBorder="1" applyAlignment="1" applyProtection="1">
      <alignment horizontal="left" vertical="top"/>
      <protection locked="0"/>
    </xf>
    <xf numFmtId="0" fontId="4" fillId="3" borderId="39" xfId="0" applyFont="1" applyFill="1" applyBorder="1" applyAlignment="1" applyProtection="1">
      <alignment horizontal="left" vertical="top"/>
      <protection locked="0"/>
    </xf>
    <xf numFmtId="0" fontId="4" fillId="3" borderId="32" xfId="0" applyFont="1" applyFill="1" applyBorder="1" applyAlignment="1" applyProtection="1">
      <alignment horizontal="left" vertical="top"/>
      <protection locked="0"/>
    </xf>
    <xf numFmtId="49" fontId="4" fillId="3" borderId="30" xfId="0" applyNumberFormat="1" applyFont="1" applyFill="1" applyBorder="1" applyAlignment="1" applyProtection="1">
      <alignment horizontal="left"/>
      <protection locked="0"/>
    </xf>
    <xf numFmtId="49" fontId="4" fillId="3" borderId="31" xfId="0" applyNumberFormat="1" applyFont="1" applyFill="1" applyBorder="1" applyAlignment="1" applyProtection="1">
      <alignment horizontal="left"/>
      <protection locked="0"/>
    </xf>
    <xf numFmtId="49" fontId="4" fillId="3" borderId="32" xfId="0" applyNumberFormat="1" applyFont="1" applyFill="1" applyBorder="1" applyAlignment="1" applyProtection="1">
      <alignment horizontal="left"/>
      <protection locked="0"/>
    </xf>
    <xf numFmtId="49" fontId="4" fillId="3" borderId="12" xfId="0" applyNumberFormat="1" applyFont="1" applyFill="1" applyBorder="1" applyAlignment="1" applyProtection="1">
      <alignment horizontal="left"/>
      <protection locked="0"/>
    </xf>
    <xf numFmtId="49" fontId="4" fillId="3" borderId="3" xfId="0" applyNumberFormat="1" applyFont="1" applyFill="1" applyBorder="1" applyAlignment="1" applyProtection="1">
      <alignment horizontal="left"/>
      <protection locked="0"/>
    </xf>
    <xf numFmtId="49" fontId="4" fillId="3" borderId="13" xfId="0" applyNumberFormat="1" applyFont="1" applyFill="1" applyBorder="1" applyAlignment="1" applyProtection="1">
      <alignment horizontal="left"/>
      <protection locked="0"/>
    </xf>
    <xf numFmtId="0" fontId="4" fillId="3" borderId="43" xfId="0" applyFont="1" applyFill="1" applyBorder="1" applyAlignment="1" applyProtection="1">
      <alignment horizontal="center"/>
      <protection locked="0"/>
    </xf>
    <xf numFmtId="0" fontId="4" fillId="3" borderId="34" xfId="0" applyFont="1" applyFill="1" applyBorder="1" applyAlignment="1" applyProtection="1">
      <alignment horizontal="center"/>
      <protection locked="0"/>
    </xf>
    <xf numFmtId="0" fontId="4" fillId="3" borderId="36" xfId="0" applyFont="1" applyFill="1" applyBorder="1" applyAlignment="1" applyProtection="1">
      <alignment horizontal="center"/>
      <protection locked="0"/>
    </xf>
    <xf numFmtId="49" fontId="4" fillId="3" borderId="33" xfId="0" applyNumberFormat="1" applyFont="1" applyFill="1" applyBorder="1" applyAlignment="1" applyProtection="1">
      <alignment horizontal="left"/>
      <protection locked="0"/>
    </xf>
    <xf numFmtId="49" fontId="4" fillId="3" borderId="35" xfId="0" applyNumberFormat="1" applyFont="1" applyFill="1" applyBorder="1" applyAlignment="1" applyProtection="1">
      <alignment horizontal="left"/>
      <protection locked="0"/>
    </xf>
    <xf numFmtId="49" fontId="4" fillId="3" borderId="37" xfId="0" applyNumberFormat="1" applyFont="1" applyFill="1" applyBorder="1" applyAlignment="1" applyProtection="1">
      <alignment horizontal="center"/>
      <protection locked="0"/>
    </xf>
    <xf numFmtId="49" fontId="4" fillId="3" borderId="7" xfId="0" applyNumberFormat="1" applyFont="1" applyFill="1" applyBorder="1" applyAlignment="1" applyProtection="1">
      <alignment horizontal="center"/>
      <protection locked="0"/>
    </xf>
    <xf numFmtId="0" fontId="4" fillId="3" borderId="31" xfId="0" applyFont="1" applyFill="1" applyBorder="1" applyAlignment="1" applyProtection="1">
      <alignment horizontal="center" vertical="center"/>
      <protection locked="0"/>
    </xf>
    <xf numFmtId="168" fontId="4" fillId="3" borderId="3" xfId="0" applyNumberFormat="1" applyFont="1" applyFill="1" applyBorder="1" applyAlignment="1" applyProtection="1">
      <alignment horizontal="center" vertical="center"/>
      <protection locked="0"/>
    </xf>
    <xf numFmtId="167" fontId="3" fillId="3" borderId="3" xfId="1" applyNumberFormat="1" applyFont="1" applyFill="1" applyBorder="1" applyAlignment="1" applyProtection="1">
      <alignment horizontal="center"/>
    </xf>
    <xf numFmtId="49" fontId="4" fillId="3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right"/>
    </xf>
    <xf numFmtId="1" fontId="4" fillId="3" borderId="3" xfId="0" applyNumberFormat="1" applyFont="1" applyFill="1" applyBorder="1" applyAlignment="1" applyProtection="1">
      <alignment horizontal="center" vertical="center"/>
      <protection locked="0"/>
    </xf>
    <xf numFmtId="167" fontId="3" fillId="3" borderId="3" xfId="1" applyNumberFormat="1" applyFont="1" applyFill="1" applyBorder="1" applyAlignment="1" applyProtection="1">
      <alignment horizontal="center"/>
      <protection locked="0"/>
    </xf>
    <xf numFmtId="49" fontId="3" fillId="0" borderId="18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166" fontId="4" fillId="3" borderId="39" xfId="0" applyNumberFormat="1" applyFont="1" applyFill="1" applyBorder="1" applyAlignment="1">
      <alignment vertical="center"/>
    </xf>
    <xf numFmtId="166" fontId="4" fillId="3" borderId="47" xfId="0" applyNumberFormat="1" applyFont="1" applyFill="1" applyBorder="1" applyAlignment="1">
      <alignment vertical="center"/>
    </xf>
    <xf numFmtId="165" fontId="3" fillId="3" borderId="15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 applyProtection="1">
      <alignment horizontal="left" vertical="center"/>
      <protection locked="0"/>
    </xf>
    <xf numFmtId="49" fontId="4" fillId="3" borderId="30" xfId="0" applyNumberFormat="1" applyFont="1" applyFill="1" applyBorder="1" applyAlignment="1" applyProtection="1">
      <alignment horizontal="left" vertical="center"/>
      <protection locked="0"/>
    </xf>
    <xf numFmtId="49" fontId="4" fillId="3" borderId="31" xfId="0" applyNumberFormat="1" applyFont="1" applyFill="1" applyBorder="1" applyAlignment="1" applyProtection="1">
      <alignment horizontal="left" vertical="center"/>
      <protection locked="0"/>
    </xf>
  </cellXfs>
  <cellStyles count="2">
    <cellStyle name="Comma" xfId="1" builtinId="3"/>
    <cellStyle name="Normal" xfId="0" builtinId="0"/>
  </cellStyles>
  <dxfs count="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refreshOnLoad="1" connectionId="1" xr16:uid="{FB5C5ECE-AD24-44D5-AEEE-A6CD983D0663}" autoFormatId="16" applyNumberFormats="0" applyBorderFormats="0" applyFontFormats="0" applyPatternFormats="0" applyAlignmentFormats="0" applyWidthHeightFormats="0">
  <queryTableRefresh nextId="11" unboundColumnsRight="3">
    <queryTableFields count="9">
      <queryTableField id="2" name="land_de" tableColumnId="2"/>
      <queryTableField id="3" name="land_fr" tableColumnId="3"/>
      <queryTableField id="4" name="land_it" tableColumnId="4"/>
      <queryTableField id="5" name="waehrung" tableColumnId="5"/>
      <queryTableField id="6" name="kurs" tableColumnId="6"/>
      <queryTableField id="7" name="Attribute:code" tableColumnId="7"/>
      <queryTableField id="10" dataBound="0" tableColumnId="9"/>
      <queryTableField id="9" dataBound="0" tableColumnId="8"/>
      <queryTableField id="8" dataBound="0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D6D9632-671B-4F41-953F-2E6B3C5BA479}" name="xmlavgmonth" displayName="xmlavgmonth" ref="A1:I75" tableType="queryTable" totalsRowShown="0">
  <autoFilter ref="A1:I75" xr:uid="{8D6D9632-671B-4F41-953F-2E6B3C5BA479}"/>
  <sortState xmlns:xlrd2="http://schemas.microsoft.com/office/spreadsheetml/2017/richdata2" ref="A2:I75">
    <sortCondition descending="1" ref="F1:F75"/>
  </sortState>
  <tableColumns count="9">
    <tableColumn id="2" xr3:uid="{6A42D746-D7B9-4C71-9072-7B1FE696A72F}" uniqueName="2" name="land_de" queryTableFieldId="2" dataDxfId="7"/>
    <tableColumn id="3" xr3:uid="{5BD1C5D9-70BD-4E45-9160-7A1C6BC60CE0}" uniqueName="3" name="land_fr" queryTableFieldId="3" dataDxfId="6"/>
    <tableColumn id="4" xr3:uid="{8097EAAF-006B-4A02-9B0C-21D50B16E90F}" uniqueName="4" name="land_it" queryTableFieldId="4" dataDxfId="5"/>
    <tableColumn id="5" xr3:uid="{557955B7-B2BF-4945-BBD5-C5F6EADFB0FA}" uniqueName="5" name="waehrung" queryTableFieldId="5" dataDxfId="4"/>
    <tableColumn id="6" xr3:uid="{1B1E5C72-7A84-480A-9A83-6857A9243B9E}" uniqueName="6" name="kurs" queryTableFieldId="6"/>
    <tableColumn id="7" xr3:uid="{9DBC34EB-6099-4309-B012-25615BDA1F56}" uniqueName="7" name="Attribute:code" queryTableFieldId="7" dataDxfId="3"/>
    <tableColumn id="9" xr3:uid="{56CEA6E4-EF1A-4C44-9311-58D445E399CB}" uniqueName="9" name="Vielfaches" queryTableFieldId="10" dataDxfId="2">
      <calculatedColumnFormula>LEFT(xmlavgmonth[[#This Row],[waehrung]], FIND(" ", xmlavgmonth[[#This Row],[waehrung]]) - 1)</calculatedColumnFormula>
    </tableColumn>
    <tableColumn id="8" xr3:uid="{A2F65716-9B93-4CFE-8D6B-BDC24CC30E6F}" uniqueName="8" name="Umrechnung" queryTableFieldId="9" dataDxfId="1">
      <calculatedColumnFormula>xmlavgmonth[[#This Row],[kurs]]/xmlavgmonth[[#This Row],[Vielfaches]]</calculatedColumnFormula>
    </tableColumn>
    <tableColumn id="1" xr3:uid="{E4AFADAC-02A0-4C8A-A696-427FB8F1E9F6}" uniqueName="1" name="Spalte1" queryTableFieldId="8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stv.admin.ch/estv/de/home/mehrwertsteuer/mwst-abrechnen/mwst-fremdwaehrungskurse/mwst-monatsmittelkurse/mwst-aktueller-monatsmittelkur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A36FE-9DDB-4EF4-A883-D51F0E58667D}">
  <dimension ref="A1:I75"/>
  <sheetViews>
    <sheetView zoomScale="70" zoomScaleNormal="70" workbookViewId="0">
      <selection sqref="A1:I75"/>
    </sheetView>
  </sheetViews>
  <sheetFormatPr defaultColWidth="9.140625" defaultRowHeight="15" x14ac:dyDescent="0.25"/>
  <cols>
    <col min="1" max="1" width="29.140625" bestFit="1" customWidth="1"/>
    <col min="2" max="2" width="29.28515625" bestFit="1" customWidth="1"/>
    <col min="3" max="3" width="26.85546875" bestFit="1" customWidth="1"/>
    <col min="4" max="4" width="16" bestFit="1" customWidth="1"/>
    <col min="5" max="5" width="10" bestFit="1" customWidth="1"/>
    <col min="6" max="6" width="21.5703125" bestFit="1" customWidth="1"/>
    <col min="7" max="7" width="17.140625" bestFit="1" customWidth="1"/>
    <col min="8" max="8" width="19.28515625" bestFit="1" customWidth="1"/>
    <col min="9" max="9" width="13.42578125" bestFit="1" customWidth="1"/>
  </cols>
  <sheetData>
    <row r="1" spans="1:9" x14ac:dyDescent="0.25">
      <c r="A1" t="s">
        <v>47</v>
      </c>
      <c r="B1" t="s">
        <v>48</v>
      </c>
      <c r="C1" t="s">
        <v>49</v>
      </c>
      <c r="D1" t="s">
        <v>50</v>
      </c>
      <c r="E1" t="s">
        <v>51</v>
      </c>
      <c r="F1" t="s">
        <v>52</v>
      </c>
      <c r="G1" t="s">
        <v>397</v>
      </c>
      <c r="H1" t="s">
        <v>398</v>
      </c>
      <c r="I1" t="s">
        <v>396</v>
      </c>
    </row>
    <row r="2" spans="1:9" x14ac:dyDescent="0.25">
      <c r="A2" t="s">
        <v>328</v>
      </c>
      <c r="B2" t="s">
        <v>329</v>
      </c>
      <c r="C2" t="s">
        <v>330</v>
      </c>
      <c r="D2" t="s">
        <v>331</v>
      </c>
      <c r="E2">
        <v>4.9700000000000001E-2</v>
      </c>
      <c r="F2" t="s">
        <v>332</v>
      </c>
      <c r="G2" t="str">
        <f>LEFT(xmlavgmonth[[#This Row],[waehrung]], FIND(" ", xmlavgmonth[[#This Row],[waehrung]]) - 1)</f>
        <v>1</v>
      </c>
      <c r="H2">
        <f>xmlavgmonth[[#This Row],[kurs]]/xmlavgmonth[[#This Row],[Vielfaches]]</f>
        <v>4.9700000000000001E-2</v>
      </c>
    </row>
    <row r="3" spans="1:9" x14ac:dyDescent="0.25">
      <c r="A3" t="s">
        <v>387</v>
      </c>
      <c r="B3" t="s">
        <v>388</v>
      </c>
      <c r="C3" t="s">
        <v>389</v>
      </c>
      <c r="D3" t="s">
        <v>390</v>
      </c>
      <c r="E3">
        <v>0.35310000000000002</v>
      </c>
      <c r="F3" t="s">
        <v>391</v>
      </c>
      <c r="G3" t="str">
        <f>LEFT(xmlavgmonth[[#This Row],[waehrung]], FIND(" ", xmlavgmonth[[#This Row],[waehrung]]) - 1)</f>
        <v>10000</v>
      </c>
      <c r="H3">
        <f>xmlavgmonth[[#This Row],[kurs]]/xmlavgmonth[[#This Row],[Vielfaches]]</f>
        <v>3.5310000000000006E-5</v>
      </c>
    </row>
    <row r="4" spans="1:9" x14ac:dyDescent="0.25">
      <c r="A4" t="s">
        <v>379</v>
      </c>
      <c r="B4" t="s">
        <v>379</v>
      </c>
      <c r="C4" t="s">
        <v>379</v>
      </c>
      <c r="D4" t="s">
        <v>380</v>
      </c>
      <c r="E4">
        <v>1.8379000000000001</v>
      </c>
      <c r="F4" t="s">
        <v>381</v>
      </c>
      <c r="G4" t="str">
        <f>LEFT(xmlavgmonth[[#This Row],[waehrung]], FIND(" ", xmlavgmonth[[#This Row],[waehrung]]) - 1)</f>
        <v>100</v>
      </c>
      <c r="H4">
        <f>xmlavgmonth[[#This Row],[kurs]]/xmlavgmonth[[#This Row],[Vielfaches]]</f>
        <v>1.8379E-2</v>
      </c>
    </row>
    <row r="5" spans="1:9" x14ac:dyDescent="0.25">
      <c r="A5" t="s">
        <v>376</v>
      </c>
      <c r="B5" t="s">
        <v>376</v>
      </c>
      <c r="C5" t="s">
        <v>376</v>
      </c>
      <c r="D5" t="s">
        <v>377</v>
      </c>
      <c r="E5">
        <v>2.0728</v>
      </c>
      <c r="F5" t="s">
        <v>378</v>
      </c>
      <c r="G5" t="str">
        <f>LEFT(xmlavgmonth[[#This Row],[waehrung]], FIND(" ", xmlavgmonth[[#This Row],[waehrung]]) - 1)</f>
        <v>100</v>
      </c>
      <c r="H5">
        <f>xmlavgmonth[[#This Row],[kurs]]/xmlavgmonth[[#This Row],[Vielfaches]]</f>
        <v>2.0728E-2</v>
      </c>
      <c r="I5">
        <v>1</v>
      </c>
    </row>
    <row r="6" spans="1:9" x14ac:dyDescent="0.25">
      <c r="A6" t="s">
        <v>58</v>
      </c>
      <c r="B6" t="s">
        <v>58</v>
      </c>
      <c r="C6" t="s">
        <v>58</v>
      </c>
      <c r="D6" t="s">
        <v>59</v>
      </c>
      <c r="E6">
        <v>0.89710000000000001</v>
      </c>
      <c r="F6" t="s">
        <v>60</v>
      </c>
      <c r="G6" t="str">
        <f>LEFT(xmlavgmonth[[#This Row],[waehrung]], FIND(" ", xmlavgmonth[[#This Row],[waehrung]]) - 1)</f>
        <v>1</v>
      </c>
      <c r="H6">
        <f>xmlavgmonth[[#This Row],[kurs]]/xmlavgmonth[[#This Row],[Vielfaches]]</f>
        <v>0.89710000000000001</v>
      </c>
    </row>
    <row r="7" spans="1:9" x14ac:dyDescent="0.25">
      <c r="A7" t="s">
        <v>367</v>
      </c>
      <c r="B7" t="s">
        <v>367</v>
      </c>
      <c r="C7" t="s">
        <v>368</v>
      </c>
      <c r="D7" t="s">
        <v>369</v>
      </c>
      <c r="E7">
        <v>2.1661000000000001</v>
      </c>
      <c r="F7" t="s">
        <v>370</v>
      </c>
      <c r="G7" t="str">
        <f>LEFT(xmlavgmonth[[#This Row],[waehrung]], FIND(" ", xmlavgmonth[[#This Row],[waehrung]]) - 1)</f>
        <v>100</v>
      </c>
      <c r="H7">
        <f>xmlavgmonth[[#This Row],[kurs]]/xmlavgmonth[[#This Row],[Vielfaches]]</f>
        <v>2.1661E-2</v>
      </c>
      <c r="I7">
        <v>1</v>
      </c>
    </row>
    <row r="8" spans="1:9" x14ac:dyDescent="0.25">
      <c r="A8" t="s">
        <v>342</v>
      </c>
      <c r="B8" t="s">
        <v>343</v>
      </c>
      <c r="C8" t="s">
        <v>344</v>
      </c>
      <c r="D8" t="s">
        <v>345</v>
      </c>
      <c r="E8">
        <v>0.34200000000000003</v>
      </c>
      <c r="F8" t="s">
        <v>346</v>
      </c>
      <c r="G8" t="str">
        <f>LEFT(xmlavgmonth[[#This Row],[waehrung]], FIND(" ", xmlavgmonth[[#This Row],[waehrung]]) - 1)</f>
        <v>1000</v>
      </c>
      <c r="H8">
        <f>xmlavgmonth[[#This Row],[kurs]]/xmlavgmonth[[#This Row],[Vielfaches]]</f>
        <v>3.4200000000000002E-4</v>
      </c>
    </row>
    <row r="9" spans="1:9" x14ac:dyDescent="0.25">
      <c r="A9" t="s">
        <v>338</v>
      </c>
      <c r="B9" t="s">
        <v>339</v>
      </c>
      <c r="C9" t="s">
        <v>338</v>
      </c>
      <c r="D9" t="s">
        <v>340</v>
      </c>
      <c r="E9">
        <v>2.7582</v>
      </c>
      <c r="F9" t="s">
        <v>341</v>
      </c>
      <c r="G9" t="str">
        <f>LEFT(xmlavgmonth[[#This Row],[waehrung]], FIND(" ", xmlavgmonth[[#This Row],[waehrung]]) - 1)</f>
        <v>100</v>
      </c>
      <c r="H9">
        <f>xmlavgmonth[[#This Row],[kurs]]/xmlavgmonth[[#This Row],[Vielfaches]]</f>
        <v>2.7581999999999999E-2</v>
      </c>
    </row>
    <row r="10" spans="1:9" x14ac:dyDescent="0.25">
      <c r="A10" t="s">
        <v>362</v>
      </c>
      <c r="B10" t="s">
        <v>363</v>
      </c>
      <c r="C10" t="s">
        <v>364</v>
      </c>
      <c r="D10" t="s">
        <v>365</v>
      </c>
      <c r="E10">
        <v>2.5741000000000001</v>
      </c>
      <c r="F10" t="s">
        <v>366</v>
      </c>
      <c r="G10" t="str">
        <f>LEFT(xmlavgmonth[[#This Row],[waehrung]], FIND(" ", xmlavgmonth[[#This Row],[waehrung]]) - 1)</f>
        <v>100</v>
      </c>
      <c r="H10">
        <f>xmlavgmonth[[#This Row],[kurs]]/xmlavgmonth[[#This Row],[Vielfaches]]</f>
        <v>2.5741E-2</v>
      </c>
      <c r="I10">
        <v>1</v>
      </c>
    </row>
    <row r="11" spans="1:9" x14ac:dyDescent="0.25">
      <c r="A11" t="s">
        <v>357</v>
      </c>
      <c r="B11" t="s">
        <v>358</v>
      </c>
      <c r="C11" t="s">
        <v>359</v>
      </c>
      <c r="D11" t="s">
        <v>360</v>
      </c>
      <c r="E11">
        <v>28.6525</v>
      </c>
      <c r="F11" t="s">
        <v>361</v>
      </c>
      <c r="G11" t="str">
        <f>LEFT(xmlavgmonth[[#This Row],[waehrung]], FIND(" ", xmlavgmonth[[#This Row],[waehrung]]) - 1)</f>
        <v>100</v>
      </c>
      <c r="H11">
        <f>xmlavgmonth[[#This Row],[kurs]]/xmlavgmonth[[#This Row],[Vielfaches]]</f>
        <v>0.28652499999999997</v>
      </c>
      <c r="I11">
        <v>1</v>
      </c>
    </row>
    <row r="12" spans="1:9" x14ac:dyDescent="0.25">
      <c r="A12" t="s">
        <v>347</v>
      </c>
      <c r="B12" t="s">
        <v>348</v>
      </c>
      <c r="C12" t="s">
        <v>349</v>
      </c>
      <c r="D12" t="s">
        <v>350</v>
      </c>
      <c r="E12">
        <v>2.6189</v>
      </c>
      <c r="F12" t="s">
        <v>351</v>
      </c>
      <c r="G12" t="str">
        <f>LEFT(xmlavgmonth[[#This Row],[waehrung]], FIND(" ", xmlavgmonth[[#This Row],[waehrung]]) - 1)</f>
        <v>100</v>
      </c>
      <c r="H12">
        <f>xmlavgmonth[[#This Row],[kurs]]/xmlavgmonth[[#This Row],[Vielfaches]]</f>
        <v>2.6189E-2</v>
      </c>
    </row>
    <row r="13" spans="1:9" x14ac:dyDescent="0.25">
      <c r="A13" t="s">
        <v>320</v>
      </c>
      <c r="B13" t="s">
        <v>321</v>
      </c>
      <c r="C13" t="s">
        <v>322</v>
      </c>
      <c r="D13" t="s">
        <v>323</v>
      </c>
      <c r="E13">
        <v>0.66610000000000003</v>
      </c>
      <c r="F13" t="s">
        <v>324</v>
      </c>
      <c r="G13" t="str">
        <f>LEFT(xmlavgmonth[[#This Row],[waehrung]], FIND(" ", xmlavgmonth[[#This Row],[waehrung]]) - 1)</f>
        <v>1</v>
      </c>
      <c r="H13">
        <f>xmlavgmonth[[#This Row],[kurs]]/xmlavgmonth[[#This Row],[Vielfaches]]</f>
        <v>0.66610000000000003</v>
      </c>
    </row>
    <row r="14" spans="1:9" x14ac:dyDescent="0.25">
      <c r="A14" t="s">
        <v>310</v>
      </c>
      <c r="B14" t="s">
        <v>311</v>
      </c>
      <c r="C14" t="s">
        <v>312</v>
      </c>
      <c r="D14" t="s">
        <v>313</v>
      </c>
      <c r="E14">
        <v>8.1747999999999994</v>
      </c>
      <c r="F14" t="s">
        <v>314</v>
      </c>
      <c r="G14" t="str">
        <f>LEFT(xmlavgmonth[[#This Row],[waehrung]], FIND(" ", xmlavgmonth[[#This Row],[waehrung]]) - 1)</f>
        <v>100</v>
      </c>
      <c r="H14">
        <f>xmlavgmonth[[#This Row],[kurs]]/xmlavgmonth[[#This Row],[Vielfaches]]</f>
        <v>8.1747999999999987E-2</v>
      </c>
    </row>
    <row r="15" spans="1:9" x14ac:dyDescent="0.25">
      <c r="A15" t="s">
        <v>305</v>
      </c>
      <c r="B15" t="s">
        <v>306</v>
      </c>
      <c r="C15" t="s">
        <v>307</v>
      </c>
      <c r="D15" t="s">
        <v>308</v>
      </c>
      <c r="E15">
        <v>23.877800000000001</v>
      </c>
      <c r="F15" t="s">
        <v>309</v>
      </c>
      <c r="G15" t="str">
        <f>LEFT(xmlavgmonth[[#This Row],[waehrung]], FIND(" ", xmlavgmonth[[#This Row],[waehrung]]) - 1)</f>
        <v>100</v>
      </c>
      <c r="H15">
        <f>xmlavgmonth[[#This Row],[kurs]]/xmlavgmonth[[#This Row],[Vielfaches]]</f>
        <v>0.23877800000000002</v>
      </c>
    </row>
    <row r="16" spans="1:9" x14ac:dyDescent="0.25">
      <c r="A16" t="s">
        <v>300</v>
      </c>
      <c r="B16" t="s">
        <v>301</v>
      </c>
      <c r="C16" t="s">
        <v>302</v>
      </c>
      <c r="D16" t="s">
        <v>303</v>
      </c>
      <c r="E16">
        <v>0.86040000000000005</v>
      </c>
      <c r="F16" t="s">
        <v>304</v>
      </c>
      <c r="G16" t="str">
        <f>LEFT(xmlavgmonth[[#This Row],[waehrung]], FIND(" ", xmlavgmonth[[#This Row],[waehrung]]) - 1)</f>
        <v>100</v>
      </c>
      <c r="H16">
        <f>xmlavgmonth[[#This Row],[kurs]]/xmlavgmonth[[#This Row],[Vielfaches]]</f>
        <v>8.6040000000000005E-3</v>
      </c>
    </row>
    <row r="17" spans="1:9" x14ac:dyDescent="0.25">
      <c r="A17" t="s">
        <v>315</v>
      </c>
      <c r="B17" t="s">
        <v>316</v>
      </c>
      <c r="C17" t="s">
        <v>317</v>
      </c>
      <c r="D17" t="s">
        <v>318</v>
      </c>
      <c r="E17">
        <v>0.80479999999999996</v>
      </c>
      <c r="F17" t="s">
        <v>319</v>
      </c>
      <c r="G17" t="str">
        <f>LEFT(xmlavgmonth[[#This Row],[waehrung]], FIND(" ", xmlavgmonth[[#This Row],[waehrung]]) - 1)</f>
        <v>100</v>
      </c>
      <c r="H17">
        <f>xmlavgmonth[[#This Row],[kurs]]/xmlavgmonth[[#This Row],[Vielfaches]]</f>
        <v>8.0479999999999996E-3</v>
      </c>
      <c r="I17">
        <v>1</v>
      </c>
    </row>
    <row r="18" spans="1:9" x14ac:dyDescent="0.25">
      <c r="A18" t="s">
        <v>295</v>
      </c>
      <c r="B18" t="s">
        <v>296</v>
      </c>
      <c r="C18" t="s">
        <v>297</v>
      </c>
      <c r="D18" t="s">
        <v>298</v>
      </c>
      <c r="E18">
        <v>18.9452</v>
      </c>
      <c r="F18" t="s">
        <v>299</v>
      </c>
      <c r="G18" t="str">
        <f>LEFT(xmlavgmonth[[#This Row],[waehrung]], FIND(" ", xmlavgmonth[[#This Row],[waehrung]]) - 1)</f>
        <v>100</v>
      </c>
      <c r="H18">
        <f>xmlavgmonth[[#This Row],[kurs]]/xmlavgmonth[[#This Row],[Vielfaches]]</f>
        <v>0.18945200000000001</v>
      </c>
    </row>
    <row r="19" spans="1:9" x14ac:dyDescent="0.25">
      <c r="A19" t="s">
        <v>206</v>
      </c>
      <c r="B19" t="s">
        <v>207</v>
      </c>
      <c r="C19" t="s">
        <v>207</v>
      </c>
      <c r="D19" t="s">
        <v>208</v>
      </c>
      <c r="E19">
        <v>24.640999999999998</v>
      </c>
      <c r="F19" t="s">
        <v>209</v>
      </c>
      <c r="G19" t="str">
        <f>LEFT(xmlavgmonth[[#This Row],[waehrung]], FIND(" ", xmlavgmonth[[#This Row],[waehrung]]) - 1)</f>
        <v>100</v>
      </c>
      <c r="H19">
        <f>xmlavgmonth[[#This Row],[kurs]]/xmlavgmonth[[#This Row],[Vielfaches]]</f>
        <v>0.24640999999999999</v>
      </c>
      <c r="I19">
        <v>1</v>
      </c>
    </row>
    <row r="20" spans="1:9" x14ac:dyDescent="0.25">
      <c r="A20" t="s">
        <v>290</v>
      </c>
      <c r="B20" t="s">
        <v>291</v>
      </c>
      <c r="C20" t="s">
        <v>292</v>
      </c>
      <c r="D20" t="s">
        <v>293</v>
      </c>
      <c r="E20">
        <v>22.0168</v>
      </c>
      <c r="F20" t="s">
        <v>294</v>
      </c>
      <c r="G20" t="str">
        <f>LEFT(xmlavgmonth[[#This Row],[waehrung]], FIND(" ", xmlavgmonth[[#This Row],[waehrung]]) - 1)</f>
        <v>100</v>
      </c>
      <c r="H20">
        <f>xmlavgmonth[[#This Row],[kurs]]/xmlavgmonth[[#This Row],[Vielfaches]]</f>
        <v>0.220168</v>
      </c>
    </row>
    <row r="21" spans="1:9" x14ac:dyDescent="0.25">
      <c r="A21" t="s">
        <v>274</v>
      </c>
      <c r="B21" t="s">
        <v>274</v>
      </c>
      <c r="C21" t="s">
        <v>274</v>
      </c>
      <c r="D21" t="s">
        <v>275</v>
      </c>
      <c r="E21">
        <v>0.32250000000000001</v>
      </c>
      <c r="F21" t="s">
        <v>276</v>
      </c>
      <c r="G21" t="str">
        <f>LEFT(xmlavgmonth[[#This Row],[waehrung]], FIND(" ", xmlavgmonth[[#This Row],[waehrung]]) - 1)</f>
        <v>100</v>
      </c>
      <c r="H21">
        <f>xmlavgmonth[[#This Row],[kurs]]/xmlavgmonth[[#This Row],[Vielfaches]]</f>
        <v>3.225E-3</v>
      </c>
    </row>
    <row r="22" spans="1:9" x14ac:dyDescent="0.25">
      <c r="A22" t="s">
        <v>285</v>
      </c>
      <c r="B22" t="s">
        <v>286</v>
      </c>
      <c r="C22" t="s">
        <v>287</v>
      </c>
      <c r="D22" t="s">
        <v>288</v>
      </c>
      <c r="E22">
        <v>1.5321</v>
      </c>
      <c r="F22" t="s">
        <v>289</v>
      </c>
      <c r="G22" t="str">
        <f>LEFT(xmlavgmonth[[#This Row],[waehrung]], FIND(" ", xmlavgmonth[[#This Row],[waehrung]]) - 1)</f>
        <v>100</v>
      </c>
      <c r="H22">
        <f>xmlavgmonth[[#This Row],[kurs]]/xmlavgmonth[[#This Row],[Vielfaches]]</f>
        <v>1.5321E-2</v>
      </c>
    </row>
    <row r="23" spans="1:9" x14ac:dyDescent="0.25">
      <c r="A23" t="s">
        <v>280</v>
      </c>
      <c r="B23" t="s">
        <v>281</v>
      </c>
      <c r="C23" t="s">
        <v>282</v>
      </c>
      <c r="D23" t="s">
        <v>283</v>
      </c>
      <c r="E23">
        <v>23.854700000000001</v>
      </c>
      <c r="F23" t="s">
        <v>284</v>
      </c>
      <c r="G23" t="str">
        <f>LEFT(xmlavgmonth[[#This Row],[waehrung]], FIND(" ", xmlavgmonth[[#This Row],[waehrung]]) - 1)</f>
        <v>100</v>
      </c>
      <c r="H23">
        <f>xmlavgmonth[[#This Row],[kurs]]/xmlavgmonth[[#This Row],[Vielfaches]]</f>
        <v>0.23854700000000001</v>
      </c>
    </row>
    <row r="24" spans="1:9" x14ac:dyDescent="0.25">
      <c r="A24" t="s">
        <v>277</v>
      </c>
      <c r="B24" t="s">
        <v>277</v>
      </c>
      <c r="C24" t="s">
        <v>277</v>
      </c>
      <c r="D24" t="s">
        <v>278</v>
      </c>
      <c r="E24">
        <v>0.91900000000000004</v>
      </c>
      <c r="F24" t="s">
        <v>279</v>
      </c>
      <c r="G24" t="str">
        <f>LEFT(xmlavgmonth[[#This Row],[waehrung]], FIND(" ", xmlavgmonth[[#This Row],[waehrung]]) - 1)</f>
        <v>1</v>
      </c>
      <c r="H24">
        <f>xmlavgmonth[[#This Row],[kurs]]/xmlavgmonth[[#This Row],[Vielfaches]]</f>
        <v>0.91900000000000004</v>
      </c>
    </row>
    <row r="25" spans="1:9" x14ac:dyDescent="0.25">
      <c r="A25" t="s">
        <v>271</v>
      </c>
      <c r="B25" t="s">
        <v>271</v>
      </c>
      <c r="C25" t="s">
        <v>271</v>
      </c>
      <c r="D25" t="s">
        <v>272</v>
      </c>
      <c r="E25">
        <v>2.335</v>
      </c>
      <c r="F25" t="s">
        <v>273</v>
      </c>
      <c r="G25" t="str">
        <f>LEFT(xmlavgmonth[[#This Row],[waehrung]], FIND(" ", xmlavgmonth[[#This Row],[waehrung]]) - 1)</f>
        <v>1</v>
      </c>
      <c r="H25">
        <f>xmlavgmonth[[#This Row],[kurs]]/xmlavgmonth[[#This Row],[Vielfaches]]</f>
        <v>2.335</v>
      </c>
    </row>
    <row r="26" spans="1:9" x14ac:dyDescent="0.25">
      <c r="A26" t="s">
        <v>257</v>
      </c>
      <c r="B26" t="s">
        <v>258</v>
      </c>
      <c r="C26" t="s">
        <v>259</v>
      </c>
      <c r="D26" t="s">
        <v>260</v>
      </c>
      <c r="E26">
        <v>0.52010000000000001</v>
      </c>
      <c r="F26" t="s">
        <v>261</v>
      </c>
      <c r="G26" t="str">
        <f>LEFT(xmlavgmonth[[#This Row],[waehrung]], FIND(" ", xmlavgmonth[[#This Row],[waehrung]]) - 1)</f>
        <v>1</v>
      </c>
      <c r="H26">
        <f>xmlavgmonth[[#This Row],[kurs]]/xmlavgmonth[[#This Row],[Vielfaches]]</f>
        <v>0.52010000000000001</v>
      </c>
      <c r="I26">
        <v>1</v>
      </c>
    </row>
    <row r="27" spans="1:9" x14ac:dyDescent="0.25">
      <c r="A27" t="s">
        <v>266</v>
      </c>
      <c r="B27" t="s">
        <v>267</v>
      </c>
      <c r="C27" t="s">
        <v>268</v>
      </c>
      <c r="D27" t="s">
        <v>269</v>
      </c>
      <c r="E27">
        <v>8.0404</v>
      </c>
      <c r="F27" t="s">
        <v>270</v>
      </c>
      <c r="G27" t="str">
        <f>LEFT(xmlavgmonth[[#This Row],[waehrung]], FIND(" ", xmlavgmonth[[#This Row],[waehrung]]) - 1)</f>
        <v>100</v>
      </c>
      <c r="H27">
        <f>xmlavgmonth[[#This Row],[kurs]]/xmlavgmonth[[#This Row],[Vielfaches]]</f>
        <v>8.0404000000000003E-2</v>
      </c>
      <c r="I27">
        <v>1</v>
      </c>
    </row>
    <row r="28" spans="1:9" x14ac:dyDescent="0.25">
      <c r="A28" t="s">
        <v>262</v>
      </c>
      <c r="B28" t="s">
        <v>263</v>
      </c>
      <c r="C28" t="s">
        <v>262</v>
      </c>
      <c r="D28" t="s">
        <v>264</v>
      </c>
      <c r="E28">
        <v>0.55920000000000003</v>
      </c>
      <c r="F28" t="s">
        <v>265</v>
      </c>
      <c r="G28" t="str">
        <f>LEFT(xmlavgmonth[[#This Row],[waehrung]], FIND(" ", xmlavgmonth[[#This Row],[waehrung]]) - 1)</f>
        <v>1000</v>
      </c>
      <c r="H28">
        <f>xmlavgmonth[[#This Row],[kurs]]/xmlavgmonth[[#This Row],[Vielfaches]]</f>
        <v>5.5920000000000004E-4</v>
      </c>
    </row>
    <row r="29" spans="1:9" x14ac:dyDescent="0.25">
      <c r="A29" t="s">
        <v>238</v>
      </c>
      <c r="B29" t="s">
        <v>239</v>
      </c>
      <c r="C29" t="s">
        <v>238</v>
      </c>
      <c r="D29" t="s">
        <v>240</v>
      </c>
      <c r="E29">
        <v>20.139900000000001</v>
      </c>
      <c r="F29" t="s">
        <v>241</v>
      </c>
      <c r="G29" t="str">
        <f>LEFT(xmlavgmonth[[#This Row],[waehrung]], FIND(" ", xmlavgmonth[[#This Row],[waehrung]]) - 1)</f>
        <v>100</v>
      </c>
      <c r="H29">
        <f>xmlavgmonth[[#This Row],[kurs]]/xmlavgmonth[[#This Row],[Vielfaches]]</f>
        <v>0.20139899999999999</v>
      </c>
    </row>
    <row r="30" spans="1:9" x14ac:dyDescent="0.25">
      <c r="A30" t="s">
        <v>252</v>
      </c>
      <c r="B30" t="s">
        <v>253</v>
      </c>
      <c r="C30" t="s">
        <v>254</v>
      </c>
      <c r="D30" t="s">
        <v>255</v>
      </c>
      <c r="E30">
        <v>4.4200000000000003E-2</v>
      </c>
      <c r="F30" t="s">
        <v>256</v>
      </c>
      <c r="G30" t="str">
        <f>LEFT(xmlavgmonth[[#This Row],[waehrung]], FIND(" ", xmlavgmonth[[#This Row],[waehrung]]) - 1)</f>
        <v>1</v>
      </c>
      <c r="H30">
        <f>xmlavgmonth[[#This Row],[kurs]]/xmlavgmonth[[#This Row],[Vielfaches]]</f>
        <v>4.4200000000000003E-2</v>
      </c>
    </row>
    <row r="31" spans="1:9" x14ac:dyDescent="0.25">
      <c r="A31" t="s">
        <v>247</v>
      </c>
      <c r="B31" t="s">
        <v>248</v>
      </c>
      <c r="C31" t="s">
        <v>249</v>
      </c>
      <c r="D31" t="s">
        <v>250</v>
      </c>
      <c r="E31">
        <v>1.9665999999999999</v>
      </c>
      <c r="F31" t="s">
        <v>251</v>
      </c>
      <c r="G31" t="str">
        <f>LEFT(xmlavgmonth[[#This Row],[waehrung]], FIND(" ", xmlavgmonth[[#This Row],[waehrung]]) - 1)</f>
        <v>100</v>
      </c>
      <c r="H31">
        <f>xmlavgmonth[[#This Row],[kurs]]/xmlavgmonth[[#This Row],[Vielfaches]]</f>
        <v>1.9665999999999999E-2</v>
      </c>
    </row>
    <row r="32" spans="1:9" x14ac:dyDescent="0.25">
      <c r="A32" t="s">
        <v>242</v>
      </c>
      <c r="B32" t="s">
        <v>243</v>
      </c>
      <c r="C32" t="s">
        <v>244</v>
      </c>
      <c r="D32" t="s">
        <v>245</v>
      </c>
      <c r="E32">
        <v>9.01E-2</v>
      </c>
      <c r="F32" t="s">
        <v>246</v>
      </c>
      <c r="G32" t="str">
        <f>LEFT(xmlavgmonth[[#This Row],[waehrung]], FIND(" ", xmlavgmonth[[#This Row],[waehrung]]) - 1)</f>
        <v>1</v>
      </c>
      <c r="H32">
        <f>xmlavgmonth[[#This Row],[kurs]]/xmlavgmonth[[#This Row],[Vielfaches]]</f>
        <v>9.01E-2</v>
      </c>
      <c r="I32">
        <v>1</v>
      </c>
    </row>
    <row r="33" spans="1:9" x14ac:dyDescent="0.25">
      <c r="A33" t="s">
        <v>233</v>
      </c>
      <c r="B33" t="s">
        <v>234</v>
      </c>
      <c r="C33" t="s">
        <v>235</v>
      </c>
      <c r="D33" t="s">
        <v>236</v>
      </c>
      <c r="E33">
        <v>0.18459999999999999</v>
      </c>
      <c r="F33" t="s">
        <v>237</v>
      </c>
      <c r="G33" t="str">
        <f>LEFT(xmlavgmonth[[#This Row],[waehrung]], FIND(" ", xmlavgmonth[[#This Row],[waehrung]]) - 1)</f>
        <v>1</v>
      </c>
      <c r="H33">
        <f>xmlavgmonth[[#This Row],[kurs]]/xmlavgmonth[[#This Row],[Vielfaches]]</f>
        <v>0.18459999999999999</v>
      </c>
    </row>
    <row r="34" spans="1:9" x14ac:dyDescent="0.25">
      <c r="A34" t="s">
        <v>325</v>
      </c>
      <c r="B34" t="s">
        <v>325</v>
      </c>
      <c r="C34" t="s">
        <v>325</v>
      </c>
      <c r="D34" t="s">
        <v>326</v>
      </c>
      <c r="E34">
        <v>3.0808</v>
      </c>
      <c r="F34" t="s">
        <v>327</v>
      </c>
      <c r="G34" t="str">
        <f>LEFT(xmlavgmonth[[#This Row],[waehrung]], FIND(" ", xmlavgmonth[[#This Row],[waehrung]]) - 1)</f>
        <v>1000</v>
      </c>
      <c r="H34">
        <f>xmlavgmonth[[#This Row],[kurs]]/xmlavgmonth[[#This Row],[Vielfaches]]</f>
        <v>3.0807999999999999E-3</v>
      </c>
    </row>
    <row r="35" spans="1:9" x14ac:dyDescent="0.25">
      <c r="A35" t="s">
        <v>228</v>
      </c>
      <c r="B35" t="s">
        <v>229</v>
      </c>
      <c r="C35" t="s">
        <v>230</v>
      </c>
      <c r="D35" t="s">
        <v>231</v>
      </c>
      <c r="E35">
        <v>0.1003</v>
      </c>
      <c r="F35" t="s">
        <v>232</v>
      </c>
      <c r="G35" t="str">
        <f>LEFT(xmlavgmonth[[#This Row],[waehrung]], FIND(" ", xmlavgmonth[[#This Row],[waehrung]]) - 1)</f>
        <v>10000</v>
      </c>
      <c r="H35">
        <f>xmlavgmonth[[#This Row],[kurs]]/xmlavgmonth[[#This Row],[Vielfaches]]</f>
        <v>1.0030000000000001E-5</v>
      </c>
    </row>
    <row r="36" spans="1:9" x14ac:dyDescent="0.25">
      <c r="A36" t="s">
        <v>201</v>
      </c>
      <c r="B36" t="s">
        <v>202</v>
      </c>
      <c r="C36" t="s">
        <v>203</v>
      </c>
      <c r="D36" t="s">
        <v>204</v>
      </c>
      <c r="E36">
        <v>1.7376</v>
      </c>
      <c r="F36" t="s">
        <v>205</v>
      </c>
      <c r="G36" t="str">
        <f>LEFT(xmlavgmonth[[#This Row],[waehrung]], FIND(" ", xmlavgmonth[[#This Row],[waehrung]]) - 1)</f>
        <v>1000</v>
      </c>
      <c r="H36">
        <f>xmlavgmonth[[#This Row],[kurs]]/xmlavgmonth[[#This Row],[Vielfaches]]</f>
        <v>1.7376E-3</v>
      </c>
    </row>
    <row r="37" spans="1:9" x14ac:dyDescent="0.25">
      <c r="A37" t="s">
        <v>187</v>
      </c>
      <c r="B37" t="s">
        <v>188</v>
      </c>
      <c r="C37" t="s">
        <v>189</v>
      </c>
      <c r="D37" t="s">
        <v>190</v>
      </c>
      <c r="E37">
        <v>1.0940000000000001</v>
      </c>
      <c r="F37" t="s">
        <v>191</v>
      </c>
      <c r="G37" t="str">
        <f>LEFT(xmlavgmonth[[#This Row],[waehrung]], FIND(" ", xmlavgmonth[[#This Row],[waehrung]]) - 1)</f>
        <v>1</v>
      </c>
      <c r="H37">
        <f>xmlavgmonth[[#This Row],[kurs]]/xmlavgmonth[[#This Row],[Vielfaches]]</f>
        <v>1.0940000000000001</v>
      </c>
      <c r="I37">
        <v>1</v>
      </c>
    </row>
    <row r="38" spans="1:9" x14ac:dyDescent="0.25">
      <c r="A38" t="s">
        <v>224</v>
      </c>
      <c r="B38" t="s">
        <v>225</v>
      </c>
      <c r="C38" t="s">
        <v>224</v>
      </c>
      <c r="D38" t="s">
        <v>226</v>
      </c>
      <c r="E38">
        <v>2.9253999999999998</v>
      </c>
      <c r="F38" t="s">
        <v>227</v>
      </c>
      <c r="G38" t="str">
        <f>LEFT(xmlavgmonth[[#This Row],[waehrung]], FIND(" ", xmlavgmonth[[#This Row],[waehrung]]) - 1)</f>
        <v>1</v>
      </c>
      <c r="H38">
        <f>xmlavgmonth[[#This Row],[kurs]]/xmlavgmonth[[#This Row],[Vielfaches]]</f>
        <v>2.9253999999999998</v>
      </c>
      <c r="I38">
        <v>1</v>
      </c>
    </row>
    <row r="39" spans="1:9" x14ac:dyDescent="0.25">
      <c r="A39" t="s">
        <v>333</v>
      </c>
      <c r="B39" t="s">
        <v>334</v>
      </c>
      <c r="C39" t="s">
        <v>335</v>
      </c>
      <c r="D39" t="s">
        <v>336</v>
      </c>
      <c r="E39">
        <v>6.3E-2</v>
      </c>
      <c r="F39" t="s">
        <v>337</v>
      </c>
      <c r="G39" t="str">
        <f>LEFT(xmlavgmonth[[#This Row],[waehrung]], FIND(" ", xmlavgmonth[[#This Row],[waehrung]]) - 1)</f>
        <v>100</v>
      </c>
      <c r="H39">
        <f>xmlavgmonth[[#This Row],[kurs]]/xmlavgmonth[[#This Row],[Vielfaches]]</f>
        <v>6.3000000000000003E-4</v>
      </c>
    </row>
    <row r="40" spans="1:9" x14ac:dyDescent="0.25">
      <c r="A40" t="s">
        <v>192</v>
      </c>
      <c r="B40" t="s">
        <v>193</v>
      </c>
      <c r="C40" t="s">
        <v>194</v>
      </c>
      <c r="D40" t="s">
        <v>195</v>
      </c>
      <c r="E40">
        <v>2.2732999999999999</v>
      </c>
      <c r="F40" t="s">
        <v>196</v>
      </c>
      <c r="G40" t="str">
        <f>LEFT(xmlavgmonth[[#This Row],[waehrung]], FIND(" ", xmlavgmonth[[#This Row],[waehrung]]) - 1)</f>
        <v>10000</v>
      </c>
      <c r="H40">
        <f>xmlavgmonth[[#This Row],[kurs]]/xmlavgmonth[[#This Row],[Vielfaches]]</f>
        <v>2.2732999999999998E-4</v>
      </c>
    </row>
    <row r="41" spans="1:9" x14ac:dyDescent="0.25">
      <c r="A41" t="s">
        <v>210</v>
      </c>
      <c r="B41" t="s">
        <v>211</v>
      </c>
      <c r="C41" t="s">
        <v>210</v>
      </c>
      <c r="D41" t="s">
        <v>212</v>
      </c>
      <c r="E41">
        <v>0.69879999999999998</v>
      </c>
      <c r="F41" t="s">
        <v>213</v>
      </c>
      <c r="G41" t="str">
        <f>LEFT(xmlavgmonth[[#This Row],[waehrung]], FIND(" ", xmlavgmonth[[#This Row],[waehrung]]) - 1)</f>
        <v>100</v>
      </c>
      <c r="H41">
        <f>xmlavgmonth[[#This Row],[kurs]]/xmlavgmonth[[#This Row],[Vielfaches]]</f>
        <v>6.9879999999999994E-3</v>
      </c>
    </row>
    <row r="42" spans="1:9" x14ac:dyDescent="0.25">
      <c r="A42" t="s">
        <v>182</v>
      </c>
      <c r="B42" t="s">
        <v>183</v>
      </c>
      <c r="C42" t="s">
        <v>184</v>
      </c>
      <c r="D42" t="s">
        <v>185</v>
      </c>
      <c r="E42">
        <v>0.58789999999999998</v>
      </c>
      <c r="F42" t="s">
        <v>186</v>
      </c>
      <c r="G42" t="str">
        <f>LEFT(xmlavgmonth[[#This Row],[waehrung]], FIND(" ", xmlavgmonth[[#This Row],[waehrung]]) - 1)</f>
        <v>100</v>
      </c>
      <c r="H42">
        <f>xmlavgmonth[[#This Row],[kurs]]/xmlavgmonth[[#This Row],[Vielfaches]]</f>
        <v>5.8789999999999997E-3</v>
      </c>
    </row>
    <row r="43" spans="1:9" x14ac:dyDescent="0.25">
      <c r="A43" t="s">
        <v>172</v>
      </c>
      <c r="B43" t="s">
        <v>173</v>
      </c>
      <c r="C43" t="s">
        <v>174</v>
      </c>
      <c r="D43" t="s">
        <v>175</v>
      </c>
      <c r="E43">
        <v>0.64900000000000002</v>
      </c>
      <c r="F43" t="s">
        <v>176</v>
      </c>
      <c r="G43" t="str">
        <f>LEFT(xmlavgmonth[[#This Row],[waehrung]], FIND(" ", xmlavgmonth[[#This Row],[waehrung]]) - 1)</f>
        <v>100</v>
      </c>
      <c r="H43">
        <f>xmlavgmonth[[#This Row],[kurs]]/xmlavgmonth[[#This Row],[Vielfaches]]</f>
        <v>6.4900000000000001E-3</v>
      </c>
    </row>
    <row r="44" spans="1:9" x14ac:dyDescent="0.25">
      <c r="A44" t="s">
        <v>162</v>
      </c>
      <c r="B44" t="s">
        <v>163</v>
      </c>
      <c r="C44" t="s">
        <v>164</v>
      </c>
      <c r="D44" t="s">
        <v>165</v>
      </c>
      <c r="E44">
        <v>1.0585</v>
      </c>
      <c r="F44" t="s">
        <v>166</v>
      </c>
      <c r="G44" t="str">
        <f>LEFT(xmlavgmonth[[#This Row],[waehrung]], FIND(" ", xmlavgmonth[[#This Row],[waehrung]]) - 1)</f>
        <v>100</v>
      </c>
      <c r="H44">
        <f>xmlavgmonth[[#This Row],[kurs]]/xmlavgmonth[[#This Row],[Vielfaches]]</f>
        <v>1.0585000000000001E-2</v>
      </c>
    </row>
    <row r="45" spans="1:9" x14ac:dyDescent="0.25">
      <c r="A45" t="s">
        <v>177</v>
      </c>
      <c r="B45" t="s">
        <v>178</v>
      </c>
      <c r="C45" t="s">
        <v>179</v>
      </c>
      <c r="D45" t="s">
        <v>180</v>
      </c>
      <c r="E45">
        <v>0.2485</v>
      </c>
      <c r="F45" t="s">
        <v>181</v>
      </c>
      <c r="G45" t="str">
        <f>LEFT(xmlavgmonth[[#This Row],[waehrung]], FIND(" ", xmlavgmonth[[#This Row],[waehrung]]) - 1)</f>
        <v>1</v>
      </c>
      <c r="H45">
        <f>xmlavgmonth[[#This Row],[kurs]]/xmlavgmonth[[#This Row],[Vielfaches]]</f>
        <v>0.2485</v>
      </c>
      <c r="I45">
        <v>1</v>
      </c>
    </row>
    <row r="46" spans="1:9" x14ac:dyDescent="0.25">
      <c r="A46" t="s">
        <v>167</v>
      </c>
      <c r="B46" t="s">
        <v>168</v>
      </c>
      <c r="C46" t="s">
        <v>169</v>
      </c>
      <c r="D46" t="s">
        <v>170</v>
      </c>
      <c r="E46">
        <v>0.56200000000000006</v>
      </c>
      <c r="F46" t="s">
        <v>171</v>
      </c>
      <c r="G46" t="str">
        <f>LEFT(xmlavgmonth[[#This Row],[waehrung]], FIND(" ", xmlavgmonth[[#This Row],[waehrung]]) - 1)</f>
        <v>10000</v>
      </c>
      <c r="H46">
        <f>xmlavgmonth[[#This Row],[kurs]]/xmlavgmonth[[#This Row],[Vielfaches]]</f>
        <v>5.6200000000000004E-5</v>
      </c>
      <c r="I46">
        <v>1</v>
      </c>
    </row>
    <row r="47" spans="1:9" x14ac:dyDescent="0.25">
      <c r="A47" t="s">
        <v>371</v>
      </c>
      <c r="B47" t="s">
        <v>372</v>
      </c>
      <c r="C47" t="s">
        <v>373</v>
      </c>
      <c r="D47" t="s">
        <v>374</v>
      </c>
      <c r="E47">
        <v>2.2860999999999998</v>
      </c>
      <c r="F47" t="s">
        <v>375</v>
      </c>
      <c r="G47" t="str">
        <f>LEFT(xmlavgmonth[[#This Row],[waehrung]], FIND(" ", xmlavgmonth[[#This Row],[waehrung]]) - 1)</f>
        <v>1000</v>
      </c>
      <c r="H47">
        <f>xmlavgmonth[[#This Row],[kurs]]/xmlavgmonth[[#This Row],[Vielfaches]]</f>
        <v>2.2860999999999997E-3</v>
      </c>
      <c r="I47">
        <v>1</v>
      </c>
    </row>
    <row r="48" spans="1:9" x14ac:dyDescent="0.25">
      <c r="A48" t="s">
        <v>219</v>
      </c>
      <c r="B48" t="s">
        <v>220</v>
      </c>
      <c r="C48" t="s">
        <v>221</v>
      </c>
      <c r="D48" t="s">
        <v>222</v>
      </c>
      <c r="E48">
        <v>12.5763</v>
      </c>
      <c r="F48" t="s">
        <v>223</v>
      </c>
      <c r="G48" t="str">
        <f>LEFT(xmlavgmonth[[#This Row],[waehrung]], FIND(" ", xmlavgmonth[[#This Row],[waehrung]]) - 1)</f>
        <v>100</v>
      </c>
      <c r="H48">
        <f>xmlavgmonth[[#This Row],[kurs]]/xmlavgmonth[[#This Row],[Vielfaches]]</f>
        <v>0.12576299999999999</v>
      </c>
    </row>
    <row r="49" spans="1:9" x14ac:dyDescent="0.25">
      <c r="A49" t="s">
        <v>156</v>
      </c>
      <c r="B49" t="s">
        <v>156</v>
      </c>
      <c r="C49" t="s">
        <v>156</v>
      </c>
      <c r="D49" t="s">
        <v>157</v>
      </c>
      <c r="E49">
        <v>3.6015000000000001</v>
      </c>
      <c r="F49" t="s">
        <v>158</v>
      </c>
      <c r="G49" t="str">
        <f>LEFT(xmlavgmonth[[#This Row],[waehrung]], FIND(" ", xmlavgmonth[[#This Row],[waehrung]]) - 1)</f>
        <v>100</v>
      </c>
      <c r="H49">
        <f>xmlavgmonth[[#This Row],[kurs]]/xmlavgmonth[[#This Row],[Vielfaches]]</f>
        <v>3.6014999999999998E-2</v>
      </c>
    </row>
    <row r="50" spans="1:9" x14ac:dyDescent="0.25">
      <c r="A50" t="s">
        <v>159</v>
      </c>
      <c r="B50" t="s">
        <v>159</v>
      </c>
      <c r="C50" t="s">
        <v>159</v>
      </c>
      <c r="D50" t="s">
        <v>160</v>
      </c>
      <c r="E50">
        <v>11.532400000000001</v>
      </c>
      <c r="F50" t="s">
        <v>161</v>
      </c>
      <c r="G50" t="str">
        <f>LEFT(xmlavgmonth[[#This Row],[waehrung]], FIND(" ", xmlavgmonth[[#This Row],[waehrung]]) - 1)</f>
        <v>100</v>
      </c>
      <c r="H50">
        <f>xmlavgmonth[[#This Row],[kurs]]/xmlavgmonth[[#This Row],[Vielfaches]]</f>
        <v>0.11532400000000001</v>
      </c>
      <c r="I50">
        <v>1</v>
      </c>
    </row>
    <row r="51" spans="1:9" x14ac:dyDescent="0.25">
      <c r="A51" t="s">
        <v>153</v>
      </c>
      <c r="B51" t="s">
        <v>153</v>
      </c>
      <c r="C51" t="s">
        <v>153</v>
      </c>
      <c r="D51" t="s">
        <v>154</v>
      </c>
      <c r="E51">
        <v>11.9277</v>
      </c>
      <c r="F51" t="s">
        <v>155</v>
      </c>
      <c r="G51" t="str">
        <f>LEFT(xmlavgmonth[[#This Row],[waehrung]], FIND(" ", xmlavgmonth[[#This Row],[waehrung]]) - 1)</f>
        <v>100</v>
      </c>
      <c r="H51">
        <f>xmlavgmonth[[#This Row],[kurs]]/xmlavgmonth[[#This Row],[Vielfaches]]</f>
        <v>0.11927699999999999</v>
      </c>
    </row>
    <row r="52" spans="1:9" x14ac:dyDescent="0.25">
      <c r="A52" t="s">
        <v>143</v>
      </c>
      <c r="B52" t="s">
        <v>144</v>
      </c>
      <c r="C52" t="s">
        <v>145</v>
      </c>
      <c r="D52" t="s">
        <v>146</v>
      </c>
      <c r="E52">
        <v>32.6248</v>
      </c>
      <c r="F52" t="s">
        <v>147</v>
      </c>
      <c r="G52" t="str">
        <f>LEFT(xmlavgmonth[[#This Row],[waehrung]], FIND(" ", xmlavgmonth[[#This Row],[waehrung]]) - 1)</f>
        <v>100</v>
      </c>
      <c r="H52">
        <f>xmlavgmonth[[#This Row],[kurs]]/xmlavgmonth[[#This Row],[Vielfaches]]</f>
        <v>0.32624799999999998</v>
      </c>
    </row>
    <row r="53" spans="1:9" x14ac:dyDescent="0.25">
      <c r="A53" t="s">
        <v>148</v>
      </c>
      <c r="B53" t="s">
        <v>149</v>
      </c>
      <c r="C53" t="s">
        <v>150</v>
      </c>
      <c r="D53" t="s">
        <v>151</v>
      </c>
      <c r="E53">
        <v>1.1353</v>
      </c>
      <c r="F53" t="s">
        <v>152</v>
      </c>
      <c r="G53" t="str">
        <f>LEFT(xmlavgmonth[[#This Row],[waehrung]], FIND(" ", xmlavgmonth[[#This Row],[waehrung]]) - 1)</f>
        <v>1</v>
      </c>
      <c r="H53">
        <f>xmlavgmonth[[#This Row],[kurs]]/xmlavgmonth[[#This Row],[Vielfaches]]</f>
        <v>1.1353</v>
      </c>
      <c r="I53">
        <v>1</v>
      </c>
    </row>
    <row r="54" spans="1:9" x14ac:dyDescent="0.25">
      <c r="A54" t="s">
        <v>53</v>
      </c>
      <c r="B54" t="s">
        <v>54</v>
      </c>
      <c r="C54" t="s">
        <v>55</v>
      </c>
      <c r="D54" t="s">
        <v>56</v>
      </c>
      <c r="E54">
        <v>0.94140000000000001</v>
      </c>
      <c r="F54" t="s">
        <v>57</v>
      </c>
      <c r="G54" t="str">
        <f>LEFT(xmlavgmonth[[#This Row],[waehrung]], FIND(" ", xmlavgmonth[[#This Row],[waehrung]]) - 1)</f>
        <v>1</v>
      </c>
      <c r="H54">
        <f>xmlavgmonth[[#This Row],[kurs]]/xmlavgmonth[[#This Row],[Vielfaches]]</f>
        <v>0.94140000000000001</v>
      </c>
      <c r="I54">
        <v>1</v>
      </c>
    </row>
    <row r="55" spans="1:9" x14ac:dyDescent="0.25">
      <c r="A55" t="s">
        <v>86</v>
      </c>
      <c r="B55" t="s">
        <v>87</v>
      </c>
      <c r="C55" t="s">
        <v>88</v>
      </c>
      <c r="D55" t="s">
        <v>89</v>
      </c>
      <c r="E55">
        <v>0.71640000000000004</v>
      </c>
      <c r="F55" t="s">
        <v>90</v>
      </c>
      <c r="G55" t="str">
        <f>LEFT(xmlavgmonth[[#This Row],[waehrung]], FIND(" ", xmlavgmonth[[#This Row],[waehrung]]) - 1)</f>
        <v>100</v>
      </c>
      <c r="H55">
        <f>xmlavgmonth[[#This Row],[kurs]]/xmlavgmonth[[#This Row],[Vielfaches]]</f>
        <v>7.1640000000000002E-3</v>
      </c>
      <c r="I55">
        <v>1</v>
      </c>
    </row>
    <row r="56" spans="1:9" x14ac:dyDescent="0.25">
      <c r="A56" t="s">
        <v>61</v>
      </c>
      <c r="B56" t="s">
        <v>62</v>
      </c>
      <c r="C56" t="s">
        <v>63</v>
      </c>
      <c r="D56" t="s">
        <v>64</v>
      </c>
      <c r="E56">
        <v>1.7866</v>
      </c>
      <c r="F56" t="s">
        <v>65</v>
      </c>
      <c r="G56" t="str">
        <f>LEFT(xmlavgmonth[[#This Row],[waehrung]], FIND(" ", xmlavgmonth[[#This Row],[waehrung]]) - 1)</f>
        <v>100</v>
      </c>
      <c r="H56">
        <f>xmlavgmonth[[#This Row],[kurs]]/xmlavgmonth[[#This Row],[Vielfaches]]</f>
        <v>1.7866E-2</v>
      </c>
      <c r="I56">
        <v>1</v>
      </c>
    </row>
    <row r="57" spans="1:9" x14ac:dyDescent="0.25">
      <c r="A57" t="s">
        <v>71</v>
      </c>
      <c r="B57" t="s">
        <v>72</v>
      </c>
      <c r="C57" t="s">
        <v>73</v>
      </c>
      <c r="D57" t="s">
        <v>74</v>
      </c>
      <c r="E57">
        <v>0.6774</v>
      </c>
      <c r="F57" t="s">
        <v>75</v>
      </c>
      <c r="G57" t="str">
        <f>LEFT(xmlavgmonth[[#This Row],[waehrung]], FIND(" ", xmlavgmonth[[#This Row],[waehrung]]) - 1)</f>
        <v>100</v>
      </c>
      <c r="H57">
        <f>xmlavgmonth[[#This Row],[kurs]]/xmlavgmonth[[#This Row],[Vielfaches]]</f>
        <v>6.7739999999999996E-3</v>
      </c>
      <c r="I57">
        <v>1</v>
      </c>
    </row>
    <row r="58" spans="1:9" x14ac:dyDescent="0.25">
      <c r="A58" t="s">
        <v>138</v>
      </c>
      <c r="B58" t="s">
        <v>139</v>
      </c>
      <c r="C58" t="s">
        <v>140</v>
      </c>
      <c r="D58" t="s">
        <v>141</v>
      </c>
      <c r="E58">
        <v>1.4971000000000001</v>
      </c>
      <c r="F58" t="s">
        <v>142</v>
      </c>
      <c r="G58" t="str">
        <f>LEFT(xmlavgmonth[[#This Row],[waehrung]], FIND(" ", xmlavgmonth[[#This Row],[waehrung]]) - 1)</f>
        <v>100</v>
      </c>
      <c r="H58">
        <f>xmlavgmonth[[#This Row],[kurs]]/xmlavgmonth[[#This Row],[Vielfaches]]</f>
        <v>1.4971000000000002E-2</v>
      </c>
    </row>
    <row r="59" spans="1:9" x14ac:dyDescent="0.25">
      <c r="A59" t="s">
        <v>133</v>
      </c>
      <c r="B59" t="s">
        <v>134</v>
      </c>
      <c r="C59" t="s">
        <v>135</v>
      </c>
      <c r="D59" t="s">
        <v>136</v>
      </c>
      <c r="E59">
        <v>12.621600000000001</v>
      </c>
      <c r="F59" t="s">
        <v>137</v>
      </c>
      <c r="G59" t="str">
        <f>LEFT(xmlavgmonth[[#This Row],[waehrung]], FIND(" ", xmlavgmonth[[#This Row],[waehrung]]) - 1)</f>
        <v>100</v>
      </c>
      <c r="H59">
        <f>xmlavgmonth[[#This Row],[kurs]]/xmlavgmonth[[#This Row],[Vielfaches]]</f>
        <v>0.12621599999999999</v>
      </c>
    </row>
    <row r="60" spans="1:9" x14ac:dyDescent="0.25">
      <c r="A60" t="s">
        <v>352</v>
      </c>
      <c r="B60" t="s">
        <v>353</v>
      </c>
      <c r="C60" t="s">
        <v>354</v>
      </c>
      <c r="D60" t="s">
        <v>355</v>
      </c>
      <c r="E60">
        <v>3.7452999999999999</v>
      </c>
      <c r="F60" t="s">
        <v>356</v>
      </c>
      <c r="G60" t="str">
        <f>LEFT(xmlavgmonth[[#This Row],[waehrung]], FIND(" ", xmlavgmonth[[#This Row],[waehrung]]) - 1)</f>
        <v>100</v>
      </c>
      <c r="H60">
        <f>xmlavgmonth[[#This Row],[kurs]]/xmlavgmonth[[#This Row],[Vielfaches]]</f>
        <v>3.7453E-2</v>
      </c>
      <c r="I60">
        <v>1</v>
      </c>
    </row>
    <row r="61" spans="1:9" x14ac:dyDescent="0.25">
      <c r="A61" t="s">
        <v>130</v>
      </c>
      <c r="B61" t="s">
        <v>130</v>
      </c>
      <c r="C61" t="s">
        <v>130</v>
      </c>
      <c r="D61" t="s">
        <v>131</v>
      </c>
      <c r="E61">
        <v>1.7743</v>
      </c>
      <c r="F61" t="s">
        <v>132</v>
      </c>
      <c r="G61" t="str">
        <f>LEFT(xmlavgmonth[[#This Row],[waehrung]], FIND(" ", xmlavgmonth[[#This Row],[waehrung]]) - 1)</f>
        <v>1000</v>
      </c>
      <c r="H61">
        <f>xmlavgmonth[[#This Row],[kurs]]/xmlavgmonth[[#This Row],[Vielfaches]]</f>
        <v>1.7742999999999999E-3</v>
      </c>
    </row>
    <row r="62" spans="1:9" x14ac:dyDescent="0.25">
      <c r="A62" t="s">
        <v>214</v>
      </c>
      <c r="B62" t="s">
        <v>215</v>
      </c>
      <c r="C62" t="s">
        <v>216</v>
      </c>
      <c r="D62" t="s">
        <v>217</v>
      </c>
      <c r="E62">
        <v>2.0264000000000002</v>
      </c>
      <c r="F62" t="s">
        <v>218</v>
      </c>
      <c r="G62" t="str">
        <f>LEFT(xmlavgmonth[[#This Row],[waehrung]], FIND(" ", xmlavgmonth[[#This Row],[waehrung]]) - 1)</f>
        <v>10000</v>
      </c>
      <c r="H62">
        <f>xmlavgmonth[[#This Row],[kurs]]/xmlavgmonth[[#This Row],[Vielfaches]]</f>
        <v>2.0264000000000002E-4</v>
      </c>
      <c r="I62">
        <v>1</v>
      </c>
    </row>
    <row r="63" spans="1:9" x14ac:dyDescent="0.25">
      <c r="A63" t="s">
        <v>125</v>
      </c>
      <c r="B63" t="s">
        <v>126</v>
      </c>
      <c r="C63" t="s">
        <v>127</v>
      </c>
      <c r="D63" t="s">
        <v>128</v>
      </c>
      <c r="E63">
        <v>12.340299999999999</v>
      </c>
      <c r="F63" t="s">
        <v>129</v>
      </c>
      <c r="G63" t="str">
        <f>LEFT(xmlavgmonth[[#This Row],[waehrung]], FIND(" ", xmlavgmonth[[#This Row],[waehrung]]) - 1)</f>
        <v>100</v>
      </c>
      <c r="H63">
        <f>xmlavgmonth[[#This Row],[kurs]]/xmlavgmonth[[#This Row],[Vielfaches]]</f>
        <v>0.12340299999999998</v>
      </c>
    </row>
    <row r="64" spans="1:9" x14ac:dyDescent="0.25">
      <c r="A64" t="s">
        <v>120</v>
      </c>
      <c r="B64" t="s">
        <v>121</v>
      </c>
      <c r="C64" t="s">
        <v>122</v>
      </c>
      <c r="D64" t="s">
        <v>123</v>
      </c>
      <c r="E64">
        <v>0.91590000000000005</v>
      </c>
      <c r="F64" t="s">
        <v>124</v>
      </c>
      <c r="G64" t="str">
        <f>LEFT(xmlavgmonth[[#This Row],[waehrung]], FIND(" ", xmlavgmonth[[#This Row],[waehrung]]) - 1)</f>
        <v>1000</v>
      </c>
      <c r="H64">
        <f>xmlavgmonth[[#This Row],[kurs]]/xmlavgmonth[[#This Row],[Vielfaches]]</f>
        <v>9.1590000000000009E-4</v>
      </c>
      <c r="I64">
        <v>1</v>
      </c>
    </row>
    <row r="65" spans="1:9" x14ac:dyDescent="0.25">
      <c r="A65" t="s">
        <v>197</v>
      </c>
      <c r="B65" t="s">
        <v>198</v>
      </c>
      <c r="C65" t="s">
        <v>198</v>
      </c>
      <c r="D65" t="s">
        <v>199</v>
      </c>
      <c r="E65">
        <v>0.63329999999999997</v>
      </c>
      <c r="F65" t="s">
        <v>200</v>
      </c>
      <c r="G65" t="str">
        <f>LEFT(xmlavgmonth[[#This Row],[waehrung]], FIND(" ", xmlavgmonth[[#This Row],[waehrung]]) - 1)</f>
        <v>1</v>
      </c>
      <c r="H65">
        <f>xmlavgmonth[[#This Row],[kurs]]/xmlavgmonth[[#This Row],[Vielfaches]]</f>
        <v>0.63329999999999997</v>
      </c>
      <c r="I65">
        <v>1</v>
      </c>
    </row>
    <row r="66" spans="1:9" x14ac:dyDescent="0.25">
      <c r="A66" t="s">
        <v>110</v>
      </c>
      <c r="B66" t="s">
        <v>111</v>
      </c>
      <c r="C66" t="s">
        <v>112</v>
      </c>
      <c r="D66" t="s">
        <v>113</v>
      </c>
      <c r="E66">
        <v>14.8794</v>
      </c>
      <c r="F66" t="s">
        <v>114</v>
      </c>
      <c r="G66" t="str">
        <f>LEFT(xmlavgmonth[[#This Row],[waehrung]], FIND(" ", xmlavgmonth[[#This Row],[waehrung]]) - 1)</f>
        <v>100</v>
      </c>
      <c r="H66">
        <f>xmlavgmonth[[#This Row],[kurs]]/xmlavgmonth[[#This Row],[Vielfaches]]</f>
        <v>0.14879400000000001</v>
      </c>
    </row>
    <row r="67" spans="1:9" x14ac:dyDescent="0.25">
      <c r="A67" t="s">
        <v>96</v>
      </c>
      <c r="B67" t="s">
        <v>97</v>
      </c>
      <c r="C67" t="s">
        <v>98</v>
      </c>
      <c r="D67" t="s">
        <v>99</v>
      </c>
      <c r="E67">
        <v>2.3921000000000001</v>
      </c>
      <c r="F67" t="s">
        <v>100</v>
      </c>
      <c r="G67" t="str">
        <f>LEFT(xmlavgmonth[[#This Row],[waehrung]], FIND(" ", xmlavgmonth[[#This Row],[waehrung]]) - 1)</f>
        <v>1</v>
      </c>
      <c r="H67">
        <f>xmlavgmonth[[#This Row],[kurs]]/xmlavgmonth[[#This Row],[Vielfaches]]</f>
        <v>2.3921000000000001</v>
      </c>
    </row>
    <row r="68" spans="1:9" x14ac:dyDescent="0.25">
      <c r="A68" t="s">
        <v>115</v>
      </c>
      <c r="B68" t="s">
        <v>116</v>
      </c>
      <c r="C68" t="s">
        <v>117</v>
      </c>
      <c r="D68" t="s">
        <v>118</v>
      </c>
      <c r="E68">
        <v>48.146999999999998</v>
      </c>
      <c r="F68" t="s">
        <v>119</v>
      </c>
      <c r="G68" t="str">
        <f>LEFT(xmlavgmonth[[#This Row],[waehrung]], FIND(" ", xmlavgmonth[[#This Row],[waehrung]]) - 1)</f>
        <v>100</v>
      </c>
      <c r="H68">
        <f>xmlavgmonth[[#This Row],[kurs]]/xmlavgmonth[[#This Row],[Vielfaches]]</f>
        <v>0.48147000000000001</v>
      </c>
      <c r="I68">
        <v>1</v>
      </c>
    </row>
    <row r="69" spans="1:9" x14ac:dyDescent="0.25">
      <c r="A69" t="s">
        <v>101</v>
      </c>
      <c r="B69" t="s">
        <v>102</v>
      </c>
      <c r="C69" t="s">
        <v>102</v>
      </c>
      <c r="D69" t="s">
        <v>103</v>
      </c>
      <c r="E69">
        <v>0.75529999999999997</v>
      </c>
      <c r="F69" t="s">
        <v>104</v>
      </c>
      <c r="G69" t="str">
        <f>LEFT(xmlavgmonth[[#This Row],[waehrung]], FIND(" ", xmlavgmonth[[#This Row],[waehrung]]) - 1)</f>
        <v>100</v>
      </c>
      <c r="H69">
        <f>xmlavgmonth[[#This Row],[kurs]]/xmlavgmonth[[#This Row],[Vielfaches]]</f>
        <v>7.5529999999999998E-3</v>
      </c>
      <c r="I69">
        <v>1</v>
      </c>
    </row>
    <row r="70" spans="1:9" x14ac:dyDescent="0.25">
      <c r="A70" t="s">
        <v>105</v>
      </c>
      <c r="B70" t="s">
        <v>106</v>
      </c>
      <c r="C70" t="s">
        <v>107</v>
      </c>
      <c r="D70" t="s">
        <v>108</v>
      </c>
      <c r="E70">
        <v>48.447600000000001</v>
      </c>
      <c r="F70" t="s">
        <v>109</v>
      </c>
      <c r="G70" t="str">
        <f>LEFT(xmlavgmonth[[#This Row],[waehrung]], FIND(" ", xmlavgmonth[[#This Row],[waehrung]]) - 1)</f>
        <v>100</v>
      </c>
      <c r="H70">
        <f>xmlavgmonth[[#This Row],[kurs]]/xmlavgmonth[[#This Row],[Vielfaches]]</f>
        <v>0.48447600000000002</v>
      </c>
    </row>
    <row r="71" spans="1:9" x14ac:dyDescent="0.25">
      <c r="A71" t="s">
        <v>81</v>
      </c>
      <c r="B71" t="s">
        <v>82</v>
      </c>
      <c r="C71" t="s">
        <v>83</v>
      </c>
      <c r="D71" t="s">
        <v>84</v>
      </c>
      <c r="E71">
        <v>0.53059999999999996</v>
      </c>
      <c r="F71" t="s">
        <v>85</v>
      </c>
      <c r="G71" t="str">
        <f>LEFT(xmlavgmonth[[#This Row],[waehrung]], FIND(" ", xmlavgmonth[[#This Row],[waehrung]]) - 1)</f>
        <v>1</v>
      </c>
      <c r="H71">
        <f>xmlavgmonth[[#This Row],[kurs]]/xmlavgmonth[[#This Row],[Vielfaches]]</f>
        <v>0.53059999999999996</v>
      </c>
    </row>
    <row r="72" spans="1:9" x14ac:dyDescent="0.25">
      <c r="A72" t="s">
        <v>91</v>
      </c>
      <c r="B72" t="s">
        <v>92</v>
      </c>
      <c r="C72" t="s">
        <v>93</v>
      </c>
      <c r="D72" t="s">
        <v>94</v>
      </c>
      <c r="E72">
        <v>0.57389999999999997</v>
      </c>
      <c r="F72" t="s">
        <v>95</v>
      </c>
      <c r="G72" t="str">
        <f>LEFT(xmlavgmonth[[#This Row],[waehrung]], FIND(" ", xmlavgmonth[[#This Row],[waehrung]]) - 1)</f>
        <v>1</v>
      </c>
      <c r="H72">
        <f>xmlavgmonth[[#This Row],[kurs]]/xmlavgmonth[[#This Row],[Vielfaches]]</f>
        <v>0.57389999999999997</v>
      </c>
    </row>
    <row r="73" spans="1:9" x14ac:dyDescent="0.25">
      <c r="A73" t="s">
        <v>76</v>
      </c>
      <c r="B73" t="s">
        <v>77</v>
      </c>
      <c r="C73" t="s">
        <v>78</v>
      </c>
      <c r="D73" t="s">
        <v>79</v>
      </c>
      <c r="E73">
        <v>8.9999999999999998E-4</v>
      </c>
      <c r="F73" t="s">
        <v>80</v>
      </c>
      <c r="G73" t="str">
        <f>LEFT(xmlavgmonth[[#This Row],[waehrung]], FIND(" ", xmlavgmonth[[#This Row],[waehrung]]) - 1)</f>
        <v>1</v>
      </c>
      <c r="H73">
        <f>xmlavgmonth[[#This Row],[kurs]]/xmlavgmonth[[#This Row],[Vielfaches]]</f>
        <v>8.9999999999999998E-4</v>
      </c>
    </row>
    <row r="74" spans="1:9" x14ac:dyDescent="0.25">
      <c r="A74" t="s">
        <v>66</v>
      </c>
      <c r="B74" t="s">
        <v>67</v>
      </c>
      <c r="C74" t="s">
        <v>68</v>
      </c>
      <c r="D74" t="s">
        <v>69</v>
      </c>
      <c r="E74">
        <v>0.96730000000000005</v>
      </c>
      <c r="F74" t="s">
        <v>70</v>
      </c>
      <c r="G74" t="str">
        <f>LEFT(xmlavgmonth[[#This Row],[waehrung]], FIND(" ", xmlavgmonth[[#This Row],[waehrung]]) - 1)</f>
        <v>100</v>
      </c>
      <c r="H74">
        <f>xmlavgmonth[[#This Row],[kurs]]/xmlavgmonth[[#This Row],[Vielfaches]]</f>
        <v>9.673000000000001E-3</v>
      </c>
      <c r="I74">
        <v>1</v>
      </c>
    </row>
    <row r="75" spans="1:9" x14ac:dyDescent="0.25">
      <c r="A75" t="s">
        <v>382</v>
      </c>
      <c r="B75" t="s">
        <v>383</v>
      </c>
      <c r="C75" t="s">
        <v>384</v>
      </c>
      <c r="D75" t="s">
        <v>385</v>
      </c>
      <c r="E75">
        <v>24.426400000000001</v>
      </c>
      <c r="F75" t="s">
        <v>386</v>
      </c>
      <c r="G75" t="str">
        <f>LEFT(xmlavgmonth[[#This Row],[waehrung]], FIND(" ", xmlavgmonth[[#This Row],[waehrung]]) - 1)</f>
        <v>100</v>
      </c>
      <c r="H75">
        <f>xmlavgmonth[[#This Row],[kurs]]/xmlavgmonth[[#This Row],[Vielfaches]]</f>
        <v>0.24426400000000001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1A721-0184-4B0E-B498-6EF0A1F591FF}">
  <sheetPr>
    <pageSetUpPr fitToPage="1"/>
  </sheetPr>
  <dimension ref="B3:AC107"/>
  <sheetViews>
    <sheetView tabSelected="1" view="pageBreakPreview" zoomScale="60" zoomScaleNormal="80" workbookViewId="0">
      <selection activeCell="O11" sqref="O11"/>
    </sheetView>
  </sheetViews>
  <sheetFormatPr defaultColWidth="9.140625" defaultRowHeight="15" x14ac:dyDescent="0.25"/>
  <cols>
    <col min="2" max="2" width="17.5703125" bestFit="1" customWidth="1"/>
    <col min="3" max="3" width="18.5703125" bestFit="1" customWidth="1"/>
    <col min="6" max="6" width="9.85546875" customWidth="1"/>
    <col min="7" max="7" width="11.5703125" customWidth="1"/>
    <col min="8" max="8" width="8.140625" bestFit="1" customWidth="1"/>
    <col min="9" max="9" width="11.140625" bestFit="1" customWidth="1"/>
    <col min="10" max="10" width="13.7109375" bestFit="1" customWidth="1"/>
    <col min="11" max="11" width="11.85546875" bestFit="1" customWidth="1"/>
    <col min="12" max="12" width="12.5703125" customWidth="1"/>
    <col min="13" max="13" width="7.5703125" bestFit="1" customWidth="1"/>
    <col min="14" max="14" width="8.7109375" bestFit="1" customWidth="1"/>
    <col min="15" max="15" width="22.5703125" customWidth="1"/>
    <col min="17" max="17" width="8.5703125" bestFit="1" customWidth="1"/>
  </cols>
  <sheetData>
    <row r="3" spans="2:18" ht="15.75" thickBot="1" x14ac:dyDescent="0.3">
      <c r="B3" s="147" t="s">
        <v>0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"/>
      <c r="Q3" s="1"/>
      <c r="R3" s="1"/>
    </row>
    <row r="4" spans="2:18" ht="18.75" thickBot="1" x14ac:dyDescent="0.3">
      <c r="B4" s="113" t="str">
        <f>"EXPENSES SHEET - "&amp;O11</f>
        <v>EXPENSES SHEET - CHF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5"/>
      <c r="P4" s="1"/>
      <c r="Q4" s="1"/>
      <c r="R4" s="1"/>
    </row>
    <row r="5" spans="2:18" ht="15.75" thickBot="1" x14ac:dyDescent="0.3">
      <c r="B5" s="4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7"/>
      <c r="P5" s="1"/>
      <c r="Q5" s="1"/>
      <c r="R5" s="1"/>
    </row>
    <row r="6" spans="2:18" ht="18.75" thickBot="1" x14ac:dyDescent="0.3">
      <c r="B6" s="113" t="s">
        <v>1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5"/>
      <c r="P6" s="1"/>
      <c r="Q6" s="1"/>
      <c r="R6" s="1"/>
    </row>
    <row r="7" spans="2:18" x14ac:dyDescent="0.25">
      <c r="B7" s="38" t="s">
        <v>41</v>
      </c>
      <c r="C7" s="152"/>
      <c r="D7" s="153"/>
      <c r="E7" s="153"/>
      <c r="F7" s="153"/>
      <c r="G7" s="153"/>
      <c r="H7" s="153"/>
      <c r="I7" s="154"/>
      <c r="J7" s="10"/>
      <c r="K7" s="136" t="s">
        <v>2</v>
      </c>
      <c r="L7" s="148"/>
      <c r="M7" s="149"/>
      <c r="N7" s="150"/>
      <c r="O7" s="151"/>
      <c r="P7" s="1"/>
      <c r="Q7" s="1"/>
      <c r="R7" s="1"/>
    </row>
    <row r="8" spans="2:18" x14ac:dyDescent="0.25">
      <c r="B8" s="38" t="s">
        <v>42</v>
      </c>
      <c r="C8" s="155"/>
      <c r="D8" s="156"/>
      <c r="E8" s="156"/>
      <c r="F8" s="156"/>
      <c r="G8" s="156"/>
      <c r="H8" s="156"/>
      <c r="I8" s="157"/>
      <c r="J8" s="10"/>
      <c r="K8" s="138"/>
      <c r="L8" s="109"/>
      <c r="M8" s="110"/>
      <c r="N8" s="111"/>
      <c r="O8" s="112"/>
      <c r="P8" s="1"/>
      <c r="Q8" s="1"/>
      <c r="R8" s="1"/>
    </row>
    <row r="9" spans="2:18" ht="15.75" thickBot="1" x14ac:dyDescent="0.3">
      <c r="B9" s="38" t="s">
        <v>40</v>
      </c>
      <c r="C9" s="155"/>
      <c r="D9" s="156"/>
      <c r="E9" s="156"/>
      <c r="F9" s="161"/>
      <c r="G9" s="161"/>
      <c r="H9" s="161"/>
      <c r="I9" s="162"/>
      <c r="J9" s="10"/>
      <c r="K9" s="63" t="s">
        <v>3</v>
      </c>
      <c r="L9" s="109"/>
      <c r="M9" s="110"/>
      <c r="N9" s="111"/>
      <c r="O9" s="112"/>
      <c r="P9" s="1"/>
      <c r="Q9" s="1"/>
      <c r="R9" s="1"/>
    </row>
    <row r="10" spans="2:18" x14ac:dyDescent="0.25">
      <c r="B10" s="38" t="s">
        <v>4</v>
      </c>
      <c r="C10" s="163"/>
      <c r="D10" s="164"/>
      <c r="E10" s="164"/>
      <c r="F10" s="61"/>
      <c r="G10" s="60"/>
      <c r="H10" s="60"/>
      <c r="I10" s="60"/>
      <c r="J10" s="10"/>
      <c r="K10" s="63" t="s">
        <v>6</v>
      </c>
      <c r="L10" s="158"/>
      <c r="M10" s="159"/>
      <c r="N10" s="159"/>
      <c r="O10" s="160"/>
      <c r="P10" s="1"/>
      <c r="Q10" s="1"/>
      <c r="R10" s="1"/>
    </row>
    <row r="11" spans="2:18" ht="15.75" thickBot="1" x14ac:dyDescent="0.3">
      <c r="B11" s="43" t="s">
        <v>5</v>
      </c>
      <c r="C11" s="142"/>
      <c r="D11" s="143"/>
      <c r="E11" s="144"/>
      <c r="F11" s="62"/>
      <c r="G11" s="36"/>
      <c r="H11" s="36"/>
      <c r="I11" s="36"/>
      <c r="J11" s="36"/>
      <c r="K11" s="64" t="s">
        <v>30</v>
      </c>
      <c r="L11" s="130" t="s">
        <v>44</v>
      </c>
      <c r="M11" s="131"/>
      <c r="N11" s="84">
        <f>_xlfn.IFNA(INDEX(xmlavgmonth[#All],MATCH(LOWER(O11),xmlavgmonth!F:F,0),8),1)</f>
        <v>1</v>
      </c>
      <c r="O11" s="75" t="s">
        <v>393</v>
      </c>
      <c r="P11" s="1"/>
      <c r="Q11" s="1"/>
      <c r="R11" s="1"/>
    </row>
    <row r="13" spans="2:18" ht="26.25" x14ac:dyDescent="0.4">
      <c r="B13" s="85" t="s">
        <v>395</v>
      </c>
      <c r="C13" s="86"/>
      <c r="D13" s="87"/>
      <c r="E13" s="88" t="str">
        <f>(O11)</f>
        <v>CHF</v>
      </c>
    </row>
    <row r="14" spans="2:18" ht="15.75" thickBot="1" x14ac:dyDescent="0.3">
      <c r="B14" s="38"/>
      <c r="C14" s="3"/>
      <c r="E14" s="9"/>
      <c r="F14" s="9"/>
      <c r="G14" s="9"/>
      <c r="H14" s="9"/>
      <c r="I14" s="6"/>
      <c r="J14" s="10"/>
      <c r="K14" s="10"/>
      <c r="L14" s="11"/>
      <c r="M14" s="9"/>
      <c r="N14" s="9"/>
      <c r="O14" s="48"/>
      <c r="P14" s="1"/>
      <c r="Q14" s="1"/>
      <c r="R14" s="1"/>
    </row>
    <row r="15" spans="2:18" ht="18.75" thickBot="1" x14ac:dyDescent="0.3">
      <c r="B15" s="113" t="s">
        <v>7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5"/>
      <c r="P15" s="1"/>
      <c r="Q15" s="1"/>
      <c r="R15" s="1"/>
    </row>
    <row r="16" spans="2:18" ht="15.75" thickBot="1" x14ac:dyDescent="0.3">
      <c r="B16" s="38" t="s">
        <v>8</v>
      </c>
      <c r="C16" s="9"/>
      <c r="D16" s="9"/>
      <c r="E16" s="9"/>
      <c r="F16" s="6" t="s">
        <v>9</v>
      </c>
      <c r="G16" s="9"/>
      <c r="H16" s="9"/>
      <c r="I16" s="6"/>
      <c r="J16" s="135" t="s">
        <v>46</v>
      </c>
      <c r="K16" s="136"/>
      <c r="L16" s="116"/>
      <c r="M16" s="117"/>
      <c r="N16" s="118"/>
      <c r="O16" s="119"/>
      <c r="P16" s="1"/>
      <c r="Q16" s="1"/>
      <c r="R16" s="1"/>
    </row>
    <row r="17" spans="2:18" x14ac:dyDescent="0.25">
      <c r="B17" s="57"/>
      <c r="C17" s="6" t="s">
        <v>10</v>
      </c>
      <c r="D17" s="9"/>
      <c r="E17" s="9"/>
      <c r="F17" s="57"/>
      <c r="G17" s="8" t="s">
        <v>11</v>
      </c>
      <c r="H17" s="6"/>
      <c r="I17" s="6"/>
      <c r="J17" s="137"/>
      <c r="K17" s="138"/>
      <c r="L17" s="120"/>
      <c r="M17" s="121"/>
      <c r="N17" s="122"/>
      <c r="O17" s="123"/>
      <c r="P17" s="1"/>
      <c r="Q17" s="1"/>
      <c r="R17" s="1"/>
    </row>
    <row r="18" spans="2:18" x14ac:dyDescent="0.25">
      <c r="B18" s="58"/>
      <c r="C18" s="4" t="s">
        <v>12</v>
      </c>
      <c r="D18" s="3"/>
      <c r="E18" s="9"/>
      <c r="F18" s="58"/>
      <c r="G18" s="8" t="s">
        <v>13</v>
      </c>
      <c r="H18" s="6"/>
      <c r="I18" s="6"/>
      <c r="J18" s="128" t="s">
        <v>45</v>
      </c>
      <c r="K18" s="129"/>
      <c r="L18" s="132"/>
      <c r="M18" s="133"/>
      <c r="N18" s="133"/>
      <c r="O18" s="134"/>
      <c r="P18" s="1"/>
      <c r="Q18" s="1"/>
      <c r="R18" s="1"/>
    </row>
    <row r="19" spans="2:18" ht="15.75" thickBot="1" x14ac:dyDescent="0.3">
      <c r="B19" s="58"/>
      <c r="C19" s="4" t="s">
        <v>14</v>
      </c>
      <c r="D19" s="3"/>
      <c r="E19" s="9"/>
      <c r="F19" s="58"/>
      <c r="G19" s="8" t="s">
        <v>15</v>
      </c>
      <c r="H19" s="6"/>
      <c r="I19" s="6"/>
      <c r="J19" s="128" t="s">
        <v>5</v>
      </c>
      <c r="K19" s="129"/>
      <c r="L19" s="124"/>
      <c r="M19" s="125"/>
      <c r="N19" s="126"/>
      <c r="O19" s="127"/>
      <c r="P19" s="1"/>
      <c r="Q19" s="1"/>
      <c r="R19" s="1"/>
    </row>
    <row r="20" spans="2:18" x14ac:dyDescent="0.25">
      <c r="B20" s="58"/>
      <c r="C20" s="4" t="s">
        <v>16</v>
      </c>
      <c r="D20" s="3"/>
      <c r="E20" s="9"/>
      <c r="F20" s="58"/>
      <c r="G20" s="8" t="s">
        <v>17</v>
      </c>
      <c r="H20" s="6"/>
      <c r="I20" s="6"/>
      <c r="J20" s="54"/>
      <c r="K20" s="2"/>
      <c r="L20" s="6"/>
      <c r="M20" s="6"/>
      <c r="N20" s="6"/>
      <c r="O20" s="55"/>
      <c r="P20" s="1"/>
      <c r="Q20" s="1"/>
      <c r="R20" s="1"/>
    </row>
    <row r="21" spans="2:18" x14ac:dyDescent="0.25">
      <c r="B21" s="58"/>
      <c r="C21" s="4" t="s">
        <v>18</v>
      </c>
      <c r="D21" s="3"/>
      <c r="E21" s="9"/>
      <c r="F21" s="58"/>
      <c r="G21" s="8" t="s">
        <v>19</v>
      </c>
      <c r="H21" s="6"/>
      <c r="I21" s="6"/>
      <c r="J21" s="54"/>
      <c r="K21" s="2"/>
      <c r="L21" s="6"/>
      <c r="M21" s="6"/>
      <c r="N21" s="6"/>
      <c r="O21" s="55"/>
      <c r="P21" s="1"/>
      <c r="Q21" s="1"/>
      <c r="R21" s="1"/>
    </row>
    <row r="22" spans="2:18" ht="15.75" thickBot="1" x14ac:dyDescent="0.3">
      <c r="B22" s="58"/>
      <c r="C22" s="4" t="s">
        <v>39</v>
      </c>
      <c r="D22" s="3"/>
      <c r="E22" s="9"/>
      <c r="F22" s="59"/>
      <c r="G22" s="8" t="s">
        <v>20</v>
      </c>
      <c r="H22" s="6"/>
      <c r="I22" s="6"/>
      <c r="J22" s="54"/>
      <c r="K22" s="2"/>
      <c r="L22" s="70"/>
      <c r="M22" s="70"/>
      <c r="N22" s="70"/>
      <c r="O22" s="39"/>
      <c r="P22" s="1"/>
      <c r="Q22" s="1"/>
      <c r="R22" s="1"/>
    </row>
    <row r="23" spans="2:18" x14ac:dyDescent="0.25">
      <c r="B23" s="58"/>
      <c r="C23" s="4" t="s">
        <v>36</v>
      </c>
      <c r="D23" s="3"/>
      <c r="E23" s="6"/>
      <c r="F23" s="6"/>
      <c r="G23" s="6"/>
      <c r="H23" s="6"/>
      <c r="I23" s="6"/>
      <c r="J23" s="54"/>
      <c r="K23" s="2"/>
      <c r="L23" s="70"/>
      <c r="M23" s="70"/>
      <c r="N23" s="70"/>
      <c r="O23" s="39"/>
    </row>
    <row r="24" spans="2:18" x14ac:dyDescent="0.25">
      <c r="B24" s="58"/>
      <c r="C24" s="4" t="s">
        <v>37</v>
      </c>
      <c r="D24" s="3"/>
      <c r="E24" s="6"/>
      <c r="F24" s="6"/>
      <c r="G24" s="6"/>
      <c r="H24" s="6"/>
      <c r="I24" s="6"/>
      <c r="J24" s="54"/>
      <c r="K24" s="2"/>
      <c r="L24" s="70"/>
      <c r="M24" s="70"/>
      <c r="N24" s="70"/>
      <c r="O24" s="39"/>
      <c r="P24" s="1"/>
      <c r="Q24" s="1"/>
      <c r="R24" s="1"/>
    </row>
    <row r="25" spans="2:18" x14ac:dyDescent="0.25">
      <c r="B25" s="58"/>
      <c r="C25" s="4" t="s">
        <v>38</v>
      </c>
      <c r="D25" s="3"/>
      <c r="E25" s="6"/>
      <c r="F25" s="6"/>
      <c r="G25" s="6"/>
      <c r="H25" s="6"/>
      <c r="I25" s="6"/>
      <c r="J25" s="54"/>
      <c r="K25" s="2"/>
      <c r="L25" s="70"/>
      <c r="M25" s="70"/>
      <c r="N25" s="70"/>
      <c r="O25" s="39"/>
      <c r="P25" s="1"/>
      <c r="Q25" s="1"/>
      <c r="R25" s="1"/>
    </row>
    <row r="26" spans="2:18" ht="15.75" thickBot="1" x14ac:dyDescent="0.3">
      <c r="B26" s="59"/>
      <c r="C26" s="40" t="s">
        <v>21</v>
      </c>
      <c r="D26" s="141"/>
      <c r="E26" s="141"/>
      <c r="F26" s="141"/>
      <c r="G26" s="41"/>
      <c r="H26" s="41"/>
      <c r="I26" s="41"/>
      <c r="J26" s="42"/>
      <c r="K26" s="50"/>
      <c r="L26" s="71"/>
      <c r="M26" s="71"/>
      <c r="N26" s="71"/>
      <c r="O26" s="72"/>
      <c r="P26" s="1"/>
      <c r="Q26" s="1"/>
      <c r="R26" s="1"/>
    </row>
    <row r="27" spans="2:18" ht="15.75" thickBot="1" x14ac:dyDescent="0.3">
      <c r="B27" s="38"/>
      <c r="C27" s="6"/>
      <c r="D27" s="3"/>
      <c r="E27" s="9"/>
      <c r="F27" s="9"/>
      <c r="G27" s="9"/>
      <c r="H27" s="9"/>
      <c r="I27" s="6"/>
      <c r="J27" s="10"/>
      <c r="K27" s="10"/>
      <c r="L27" s="11"/>
      <c r="M27" s="9"/>
      <c r="N27" s="9"/>
      <c r="O27" s="48"/>
      <c r="P27" s="1"/>
      <c r="Q27" s="1"/>
      <c r="R27" s="1"/>
    </row>
    <row r="28" spans="2:18" ht="18.75" thickBot="1" x14ac:dyDescent="0.3">
      <c r="B28" s="139" t="s">
        <v>22</v>
      </c>
      <c r="C28" s="140"/>
      <c r="D28" s="140"/>
      <c r="E28" s="140"/>
      <c r="F28" s="140"/>
      <c r="G28" s="140"/>
      <c r="H28" s="140"/>
      <c r="I28" s="15"/>
      <c r="J28" s="16"/>
      <c r="K28" s="16"/>
      <c r="L28" s="16"/>
      <c r="M28" s="16"/>
      <c r="N28" s="16"/>
      <c r="O28" s="17" t="str">
        <f>"Amount "&amp;$O$11</f>
        <v>Amount CHF</v>
      </c>
      <c r="P28" s="1"/>
      <c r="Q28" s="1"/>
      <c r="R28" s="1"/>
    </row>
    <row r="29" spans="2:18" x14ac:dyDescent="0.25">
      <c r="B29" s="24"/>
      <c r="C29" s="5"/>
      <c r="D29" s="5"/>
      <c r="E29" s="10"/>
      <c r="F29" s="10"/>
      <c r="G29" s="10"/>
      <c r="H29" s="10"/>
      <c r="I29" s="12"/>
      <c r="J29" s="12"/>
      <c r="K29" s="13"/>
      <c r="L29" s="12"/>
      <c r="M29" s="14"/>
      <c r="N29" s="14"/>
      <c r="O29" s="25"/>
      <c r="P29" s="1"/>
      <c r="Q29" s="1"/>
      <c r="R29" s="1"/>
    </row>
    <row r="30" spans="2:18" ht="15.75" thickBot="1" x14ac:dyDescent="0.3">
      <c r="B30" s="172" t="s">
        <v>23</v>
      </c>
      <c r="C30" s="173"/>
      <c r="D30" s="170"/>
      <c r="E30" s="170"/>
      <c r="F30" s="8" t="str">
        <f>"X "&amp;R4</f>
        <v xml:space="preserve">X </v>
      </c>
      <c r="G30" s="171"/>
      <c r="H30" s="171"/>
      <c r="I30" s="76" t="s">
        <v>393</v>
      </c>
      <c r="J30" s="12"/>
      <c r="K30" s="13"/>
      <c r="L30" s="12"/>
      <c r="M30" s="12"/>
      <c r="N30" s="12"/>
      <c r="O30" s="31" t="str">
        <f>IF(D30*H30=0,"  ",D30*H30)</f>
        <v xml:space="preserve">  </v>
      </c>
      <c r="P30" s="1"/>
      <c r="Q30" s="1"/>
      <c r="R30" s="1"/>
    </row>
    <row r="31" spans="2:18" ht="15.75" thickBot="1" x14ac:dyDescent="0.3">
      <c r="B31" s="34"/>
      <c r="C31" s="35"/>
      <c r="D31" s="35"/>
      <c r="E31" s="36"/>
      <c r="F31" s="36"/>
      <c r="G31" s="36"/>
      <c r="H31" s="36"/>
      <c r="I31" s="30"/>
      <c r="J31" s="30"/>
      <c r="K31" s="37"/>
      <c r="L31" s="30"/>
      <c r="M31" s="30"/>
      <c r="N31" s="77"/>
      <c r="O31" s="81">
        <f>D30*G30</f>
        <v>0</v>
      </c>
      <c r="P31" s="1"/>
      <c r="Q31" s="1"/>
      <c r="R31" s="1"/>
    </row>
    <row r="32" spans="2:18" ht="15.75" thickBot="1" x14ac:dyDescent="0.3">
      <c r="B32" s="26"/>
      <c r="C32" s="23"/>
      <c r="D32" s="23"/>
      <c r="E32" s="23"/>
      <c r="F32" s="23"/>
      <c r="G32" s="23"/>
      <c r="H32" s="23"/>
      <c r="I32" s="12"/>
      <c r="J32" s="12"/>
      <c r="K32" s="23"/>
      <c r="L32" s="6"/>
      <c r="M32" s="8"/>
      <c r="N32" s="8"/>
      <c r="O32" s="25"/>
      <c r="P32" s="1"/>
      <c r="Q32" s="1"/>
      <c r="R32" s="1"/>
    </row>
    <row r="33" spans="2:29" ht="18.75" thickBot="1" x14ac:dyDescent="0.3">
      <c r="B33" s="139" t="s">
        <v>24</v>
      </c>
      <c r="C33" s="140"/>
      <c r="D33" s="140"/>
      <c r="E33" s="140"/>
      <c r="F33" s="140"/>
      <c r="G33" s="140"/>
      <c r="H33" s="140"/>
      <c r="I33" s="15"/>
      <c r="J33" s="16"/>
      <c r="K33" s="16"/>
      <c r="L33" s="16"/>
      <c r="M33" s="16"/>
      <c r="N33" s="16"/>
      <c r="O33" s="17" t="str">
        <f>"Amount "&amp;$O$11</f>
        <v>Amount CHF</v>
      </c>
      <c r="P33" s="1"/>
      <c r="Q33" s="1"/>
      <c r="R33" s="1"/>
    </row>
    <row r="34" spans="2:29" x14ac:dyDescent="0.25">
      <c r="B34" s="24"/>
      <c r="C34" s="5"/>
      <c r="D34" s="5"/>
      <c r="E34" s="10"/>
      <c r="F34" s="10"/>
      <c r="G34" s="10"/>
      <c r="H34" s="10"/>
      <c r="I34" s="12"/>
      <c r="J34" s="12"/>
      <c r="K34" s="13"/>
      <c r="L34" s="12"/>
      <c r="M34" s="14"/>
      <c r="N34" s="14"/>
      <c r="O34" s="25"/>
      <c r="P34" s="1"/>
      <c r="Q34" s="1"/>
      <c r="R34" s="1"/>
    </row>
    <row r="35" spans="2:29" x14ac:dyDescent="0.25">
      <c r="B35" s="172" t="s">
        <v>25</v>
      </c>
      <c r="C35" s="173"/>
      <c r="D35" s="166"/>
      <c r="E35" s="166"/>
      <c r="F35" s="8" t="str">
        <f>"X "&amp;R4</f>
        <v xml:space="preserve">X </v>
      </c>
      <c r="G35" s="167">
        <v>0.7</v>
      </c>
      <c r="H35" s="167"/>
      <c r="I35" s="76" t="s">
        <v>393</v>
      </c>
      <c r="J35" s="5"/>
      <c r="K35" s="13"/>
      <c r="L35" s="12"/>
      <c r="M35" s="14"/>
      <c r="N35" s="14"/>
      <c r="O35" s="31" t="str">
        <f>IF(D35*H35=0,"  ",D35*H35)</f>
        <v xml:space="preserve">  </v>
      </c>
      <c r="P35" s="1"/>
      <c r="Q35" s="1"/>
      <c r="R35" s="1"/>
    </row>
    <row r="36" spans="2:29" x14ac:dyDescent="0.25">
      <c r="B36" s="24"/>
      <c r="C36" s="5"/>
      <c r="D36" s="20"/>
      <c r="E36" s="10"/>
      <c r="F36" s="10"/>
      <c r="G36" s="32"/>
      <c r="H36" s="14"/>
      <c r="J36" s="12"/>
      <c r="K36" s="13"/>
      <c r="L36" s="12"/>
      <c r="M36" s="14"/>
      <c r="N36" s="14"/>
      <c r="O36" s="33"/>
      <c r="P36" s="1"/>
      <c r="Q36" s="1"/>
      <c r="R36" s="1"/>
    </row>
    <row r="37" spans="2:29" x14ac:dyDescent="0.25">
      <c r="B37" s="172" t="s">
        <v>26</v>
      </c>
      <c r="C37" s="173"/>
      <c r="D37" s="168"/>
      <c r="E37" s="168"/>
      <c r="F37" s="168"/>
      <c r="G37" s="169" t="s">
        <v>27</v>
      </c>
      <c r="H37" s="169"/>
      <c r="I37" s="51"/>
      <c r="J37" s="52"/>
      <c r="K37" s="53"/>
      <c r="O37" s="33"/>
      <c r="P37" s="1"/>
      <c r="Q37" s="1"/>
      <c r="R37" s="1"/>
    </row>
    <row r="38" spans="2:29" ht="15.75" thickBot="1" x14ac:dyDescent="0.3">
      <c r="B38" s="74"/>
      <c r="C38" s="73"/>
      <c r="D38" s="73"/>
      <c r="E38" s="73"/>
      <c r="F38" s="73"/>
      <c r="G38" s="73"/>
      <c r="H38" s="73"/>
      <c r="I38" s="73"/>
      <c r="J38" s="73"/>
      <c r="K38" s="73"/>
      <c r="O38" s="33"/>
      <c r="P38" s="1"/>
      <c r="Q38" s="1"/>
      <c r="R38" s="1"/>
    </row>
    <row r="39" spans="2:29" ht="15.75" thickBot="1" x14ac:dyDescent="0.3">
      <c r="B39" s="34"/>
      <c r="C39" s="35" t="s">
        <v>394</v>
      </c>
      <c r="D39" s="35"/>
      <c r="E39" s="36"/>
      <c r="F39" s="36"/>
      <c r="G39" s="36"/>
      <c r="H39" s="36"/>
      <c r="I39" s="30"/>
      <c r="J39" s="30"/>
      <c r="K39" s="37"/>
      <c r="L39" s="30"/>
      <c r="M39" s="30"/>
      <c r="N39" s="77"/>
      <c r="O39" s="81">
        <f>D35*G35</f>
        <v>0</v>
      </c>
      <c r="P39" s="1"/>
      <c r="Q39" s="1"/>
      <c r="R39" s="1"/>
    </row>
    <row r="40" spans="2:29" ht="15.75" thickBot="1" x14ac:dyDescent="0.3">
      <c r="B40" s="26"/>
      <c r="C40" s="23"/>
      <c r="D40" s="23"/>
      <c r="E40" s="23"/>
      <c r="F40" s="23"/>
      <c r="G40" s="23"/>
      <c r="H40" s="23"/>
      <c r="I40" s="12"/>
      <c r="J40" s="12"/>
      <c r="K40" s="23"/>
      <c r="L40" s="6"/>
      <c r="M40" s="8"/>
      <c r="N40" s="8"/>
      <c r="O40" s="25"/>
      <c r="P40" s="1"/>
      <c r="Q40" s="1"/>
      <c r="R40" s="1"/>
    </row>
    <row r="41" spans="2:29" ht="18.75" thickBot="1" x14ac:dyDescent="0.3">
      <c r="B41" s="139" t="s">
        <v>28</v>
      </c>
      <c r="C41" s="140"/>
      <c r="D41" s="140"/>
      <c r="E41" s="140"/>
      <c r="F41" s="140"/>
      <c r="G41" s="140"/>
      <c r="H41" s="140"/>
      <c r="I41" s="145" t="s">
        <v>29</v>
      </c>
      <c r="J41" s="146"/>
      <c r="K41" s="18" t="s">
        <v>30</v>
      </c>
      <c r="L41" s="19" t="s">
        <v>31</v>
      </c>
      <c r="M41" s="56" t="s">
        <v>32</v>
      </c>
      <c r="N41" s="56"/>
      <c r="O41" s="78" t="str">
        <f>"Amount "&amp;$O$11</f>
        <v>Amount CHF</v>
      </c>
      <c r="P41" s="1"/>
      <c r="Q41" s="1"/>
      <c r="R41" s="1"/>
    </row>
    <row r="42" spans="2:29" x14ac:dyDescent="0.25">
      <c r="B42" s="178"/>
      <c r="C42" s="179"/>
      <c r="D42" s="179"/>
      <c r="E42" s="179"/>
      <c r="F42" s="179"/>
      <c r="G42" s="179"/>
      <c r="H42" s="179"/>
      <c r="I42" s="165"/>
      <c r="J42" s="165"/>
      <c r="K42" s="79" t="s">
        <v>393</v>
      </c>
      <c r="L42" s="65"/>
      <c r="M42" s="174">
        <f>_xlfn.IFNA(INDEX(xmlavgmonth[#All],MATCH(LOWER(K42),xmlavgmonth!F:F,0),8),1)</f>
        <v>1</v>
      </c>
      <c r="N42" s="175"/>
      <c r="O42" s="82">
        <f>L42*M42</f>
        <v>0</v>
      </c>
      <c r="P42" s="1"/>
      <c r="Q42" s="1"/>
      <c r="R42" s="1"/>
    </row>
    <row r="43" spans="2:29" x14ac:dyDescent="0.25">
      <c r="B43" s="89"/>
      <c r="C43" s="90"/>
      <c r="D43" s="90"/>
      <c r="E43" s="90"/>
      <c r="F43" s="90"/>
      <c r="G43" s="90"/>
      <c r="H43" s="90"/>
      <c r="I43" s="91"/>
      <c r="J43" s="91"/>
      <c r="K43" s="79" t="s">
        <v>393</v>
      </c>
      <c r="L43" s="21"/>
      <c r="M43" s="92">
        <f>_xlfn.IFNA(INDEX(xmlavgmonth[#All],MATCH(LOWER(K43),xmlavgmonth!F:F,0),8),1)</f>
        <v>1</v>
      </c>
      <c r="N43" s="93"/>
      <c r="O43" s="83">
        <f t="shared" ref="O43:O46" si="0">L43*M43</f>
        <v>0</v>
      </c>
      <c r="P43" s="1"/>
      <c r="Q43" s="1"/>
      <c r="R43" s="1"/>
    </row>
    <row r="44" spans="2:29" x14ac:dyDescent="0.25">
      <c r="B44" s="89"/>
      <c r="C44" s="90"/>
      <c r="D44" s="90"/>
      <c r="E44" s="90"/>
      <c r="F44" s="90"/>
      <c r="G44" s="90"/>
      <c r="H44" s="90"/>
      <c r="I44" s="91"/>
      <c r="J44" s="91"/>
      <c r="K44" s="79" t="s">
        <v>393</v>
      </c>
      <c r="L44" s="21"/>
      <c r="M44" s="92">
        <f>_xlfn.IFNA(INDEX(xmlavgmonth[#All],MATCH(LOWER(K44),xmlavgmonth!F:F,0),8),1)</f>
        <v>1</v>
      </c>
      <c r="N44" s="93"/>
      <c r="O44" s="83">
        <f t="shared" si="0"/>
        <v>0</v>
      </c>
      <c r="P44" s="1"/>
      <c r="Q44" s="1"/>
      <c r="R44" s="1"/>
    </row>
    <row r="45" spans="2:29" ht="13.5" customHeight="1" x14ac:dyDescent="0.25">
      <c r="B45" s="89"/>
      <c r="C45" s="90"/>
      <c r="D45" s="90"/>
      <c r="E45" s="90"/>
      <c r="F45" s="90"/>
      <c r="G45" s="90"/>
      <c r="H45" s="90"/>
      <c r="I45" s="91"/>
      <c r="J45" s="91"/>
      <c r="K45" s="79" t="s">
        <v>393</v>
      </c>
      <c r="L45" s="21"/>
      <c r="M45" s="92">
        <f>_xlfn.IFNA(INDEX(xmlavgmonth[#All],MATCH(LOWER(K45),xmlavgmonth!F:F,0),8),1)</f>
        <v>1</v>
      </c>
      <c r="N45" s="93"/>
      <c r="O45" s="83">
        <f t="shared" si="0"/>
        <v>0</v>
      </c>
      <c r="P45" s="1"/>
      <c r="Q45" s="1"/>
      <c r="R45" s="1"/>
    </row>
    <row r="46" spans="2:29" x14ac:dyDescent="0.25">
      <c r="B46" s="89"/>
      <c r="C46" s="90"/>
      <c r="D46" s="90"/>
      <c r="E46" s="90"/>
      <c r="F46" s="90"/>
      <c r="G46" s="90"/>
      <c r="H46" s="90"/>
      <c r="I46" s="91"/>
      <c r="J46" s="91"/>
      <c r="K46" s="79" t="s">
        <v>393</v>
      </c>
      <c r="L46" s="21"/>
      <c r="M46" s="92">
        <f>_xlfn.IFNA(INDEX(xmlavgmonth[#All],MATCH(LOWER(K46),xmlavgmonth!F:F,0),8),1)</f>
        <v>1</v>
      </c>
      <c r="N46" s="93"/>
      <c r="O46" s="83">
        <f t="shared" si="0"/>
        <v>0</v>
      </c>
      <c r="P46" s="1"/>
      <c r="Q46" s="1"/>
      <c r="R46" s="1"/>
      <c r="AC46" t="s">
        <v>392</v>
      </c>
    </row>
    <row r="47" spans="2:29" x14ac:dyDescent="0.25">
      <c r="B47" s="89"/>
      <c r="C47" s="90"/>
      <c r="D47" s="90"/>
      <c r="E47" s="90"/>
      <c r="F47" s="90"/>
      <c r="G47" s="90"/>
      <c r="H47" s="90"/>
      <c r="I47" s="91"/>
      <c r="J47" s="91"/>
      <c r="K47" s="79" t="s">
        <v>393</v>
      </c>
      <c r="L47" s="21"/>
      <c r="M47" s="92">
        <f>_xlfn.IFNA(INDEX(xmlavgmonth[#All],MATCH(LOWER(K47),xmlavgmonth!F:F,0),8),1)</f>
        <v>1</v>
      </c>
      <c r="N47" s="93"/>
      <c r="O47" s="83">
        <f t="shared" ref="O47:O69" si="1">L47*M47</f>
        <v>0</v>
      </c>
      <c r="P47" s="1"/>
      <c r="Q47" s="1"/>
      <c r="R47" s="1"/>
    </row>
    <row r="48" spans="2:29" x14ac:dyDescent="0.25">
      <c r="B48" s="89"/>
      <c r="C48" s="90"/>
      <c r="D48" s="90"/>
      <c r="E48" s="90"/>
      <c r="F48" s="90"/>
      <c r="G48" s="90"/>
      <c r="H48" s="90"/>
      <c r="I48" s="91"/>
      <c r="J48" s="91"/>
      <c r="K48" s="79" t="s">
        <v>393</v>
      </c>
      <c r="L48" s="21"/>
      <c r="M48" s="92">
        <f>_xlfn.IFNA(INDEX(xmlavgmonth[#All],MATCH(LOWER(K48),xmlavgmonth!F:F,0),8),1)</f>
        <v>1</v>
      </c>
      <c r="N48" s="93"/>
      <c r="O48" s="83">
        <f t="shared" si="1"/>
        <v>0</v>
      </c>
      <c r="P48" s="1"/>
      <c r="Q48" s="1"/>
      <c r="R48" s="1"/>
    </row>
    <row r="49" spans="2:18" x14ac:dyDescent="0.25">
      <c r="B49" s="89"/>
      <c r="C49" s="90"/>
      <c r="D49" s="90"/>
      <c r="E49" s="90"/>
      <c r="F49" s="90"/>
      <c r="G49" s="90"/>
      <c r="H49" s="90"/>
      <c r="I49" s="91"/>
      <c r="J49" s="91"/>
      <c r="K49" s="79" t="s">
        <v>393</v>
      </c>
      <c r="L49" s="21"/>
      <c r="M49" s="92">
        <f>_xlfn.IFNA(INDEX(xmlavgmonth[#All],MATCH(LOWER(K49),xmlavgmonth!F:F,0),8),1)</f>
        <v>1</v>
      </c>
      <c r="N49" s="93"/>
      <c r="O49" s="83">
        <f t="shared" si="1"/>
        <v>0</v>
      </c>
      <c r="P49" s="1"/>
      <c r="Q49" s="1"/>
      <c r="R49" s="1"/>
    </row>
    <row r="50" spans="2:18" x14ac:dyDescent="0.25">
      <c r="B50" s="89"/>
      <c r="C50" s="90"/>
      <c r="D50" s="90"/>
      <c r="E50" s="90"/>
      <c r="F50" s="90"/>
      <c r="G50" s="90"/>
      <c r="H50" s="90"/>
      <c r="I50" s="91"/>
      <c r="J50" s="91"/>
      <c r="K50" s="79" t="s">
        <v>393</v>
      </c>
      <c r="L50" s="21"/>
      <c r="M50" s="92">
        <f>_xlfn.IFNA(INDEX(xmlavgmonth[#All],MATCH(LOWER(K50),xmlavgmonth!F:F,0),8),1)</f>
        <v>1</v>
      </c>
      <c r="N50" s="93"/>
      <c r="O50" s="83">
        <f t="shared" si="1"/>
        <v>0</v>
      </c>
      <c r="P50" s="1"/>
      <c r="Q50" s="1"/>
      <c r="R50" s="1"/>
    </row>
    <row r="51" spans="2:18" x14ac:dyDescent="0.25">
      <c r="B51" s="89"/>
      <c r="C51" s="90"/>
      <c r="D51" s="90"/>
      <c r="E51" s="90"/>
      <c r="F51" s="90"/>
      <c r="G51" s="90"/>
      <c r="H51" s="90"/>
      <c r="I51" s="91"/>
      <c r="J51" s="91"/>
      <c r="K51" s="79" t="s">
        <v>393</v>
      </c>
      <c r="L51" s="21"/>
      <c r="M51" s="92">
        <f>_xlfn.IFNA(INDEX(xmlavgmonth[#All],MATCH(LOWER(K51),xmlavgmonth!F:F,0),8),1)</f>
        <v>1</v>
      </c>
      <c r="N51" s="93"/>
      <c r="O51" s="83">
        <f t="shared" si="1"/>
        <v>0</v>
      </c>
      <c r="P51" s="1"/>
      <c r="Q51" s="1"/>
      <c r="R51" s="1"/>
    </row>
    <row r="52" spans="2:18" x14ac:dyDescent="0.25">
      <c r="B52" s="89"/>
      <c r="C52" s="90"/>
      <c r="D52" s="90"/>
      <c r="E52" s="90"/>
      <c r="F52" s="90"/>
      <c r="G52" s="90"/>
      <c r="H52" s="90"/>
      <c r="I52" s="91"/>
      <c r="J52" s="91"/>
      <c r="K52" s="79" t="s">
        <v>393</v>
      </c>
      <c r="L52" s="21"/>
      <c r="M52" s="92">
        <f>_xlfn.IFNA(INDEX(xmlavgmonth[#All],MATCH(LOWER(K52),xmlavgmonth!F:F,0),8),1)</f>
        <v>1</v>
      </c>
      <c r="N52" s="93"/>
      <c r="O52" s="83">
        <f t="shared" si="1"/>
        <v>0</v>
      </c>
      <c r="P52" s="1"/>
      <c r="Q52" s="1"/>
      <c r="R52" s="1"/>
    </row>
    <row r="53" spans="2:18" x14ac:dyDescent="0.25">
      <c r="B53" s="89"/>
      <c r="C53" s="90"/>
      <c r="D53" s="90"/>
      <c r="E53" s="90"/>
      <c r="F53" s="90"/>
      <c r="G53" s="90"/>
      <c r="H53" s="90"/>
      <c r="I53" s="91"/>
      <c r="J53" s="91"/>
      <c r="K53" s="79" t="s">
        <v>393</v>
      </c>
      <c r="L53" s="21"/>
      <c r="M53" s="92">
        <f>_xlfn.IFNA(INDEX(xmlavgmonth[#All],MATCH(LOWER(K53),xmlavgmonth!F:F,0),8),1)</f>
        <v>1</v>
      </c>
      <c r="N53" s="93"/>
      <c r="O53" s="83">
        <f t="shared" ref="O53:O59" si="2">L53*M53</f>
        <v>0</v>
      </c>
      <c r="P53" s="1"/>
      <c r="Q53" s="1"/>
      <c r="R53" s="1"/>
    </row>
    <row r="54" spans="2:18" x14ac:dyDescent="0.25">
      <c r="B54" s="89"/>
      <c r="C54" s="90"/>
      <c r="D54" s="90"/>
      <c r="E54" s="90"/>
      <c r="F54" s="90"/>
      <c r="G54" s="90"/>
      <c r="H54" s="90"/>
      <c r="I54" s="91"/>
      <c r="J54" s="91"/>
      <c r="K54" s="79" t="s">
        <v>393</v>
      </c>
      <c r="L54" s="21"/>
      <c r="M54" s="92">
        <f>_xlfn.IFNA(INDEX(xmlavgmonth[#All],MATCH(LOWER(K54),xmlavgmonth!F:F,0),8),1)</f>
        <v>1</v>
      </c>
      <c r="N54" s="93"/>
      <c r="O54" s="83">
        <f t="shared" si="2"/>
        <v>0</v>
      </c>
      <c r="P54" s="1"/>
      <c r="Q54" s="1"/>
      <c r="R54" s="1"/>
    </row>
    <row r="55" spans="2:18" x14ac:dyDescent="0.25">
      <c r="B55" s="89"/>
      <c r="C55" s="90"/>
      <c r="D55" s="90"/>
      <c r="E55" s="90"/>
      <c r="F55" s="90"/>
      <c r="G55" s="90"/>
      <c r="H55" s="90"/>
      <c r="I55" s="91"/>
      <c r="J55" s="91"/>
      <c r="K55" s="79" t="s">
        <v>393</v>
      </c>
      <c r="L55" s="21"/>
      <c r="M55" s="92">
        <f>_xlfn.IFNA(INDEX(xmlavgmonth[#All],MATCH(LOWER(K55),xmlavgmonth!F:F,0),8),1)</f>
        <v>1</v>
      </c>
      <c r="N55" s="93"/>
      <c r="O55" s="83">
        <f t="shared" si="2"/>
        <v>0</v>
      </c>
      <c r="P55" s="1"/>
      <c r="Q55" s="1"/>
      <c r="R55" s="1"/>
    </row>
    <row r="56" spans="2:18" x14ac:dyDescent="0.25">
      <c r="B56" s="89"/>
      <c r="C56" s="90"/>
      <c r="D56" s="90"/>
      <c r="E56" s="90"/>
      <c r="F56" s="90"/>
      <c r="G56" s="90"/>
      <c r="H56" s="90"/>
      <c r="I56" s="91"/>
      <c r="J56" s="91"/>
      <c r="K56" s="79" t="s">
        <v>393</v>
      </c>
      <c r="L56" s="21"/>
      <c r="M56" s="92">
        <f>_xlfn.IFNA(INDEX(xmlavgmonth[#All],MATCH(LOWER(K56),xmlavgmonth!F:F,0),8),1)</f>
        <v>1</v>
      </c>
      <c r="N56" s="93"/>
      <c r="O56" s="83">
        <f t="shared" si="2"/>
        <v>0</v>
      </c>
      <c r="P56" s="1"/>
      <c r="Q56" s="1"/>
      <c r="R56" s="1"/>
    </row>
    <row r="57" spans="2:18" x14ac:dyDescent="0.25">
      <c r="B57" s="89"/>
      <c r="C57" s="90"/>
      <c r="D57" s="90"/>
      <c r="E57" s="90"/>
      <c r="F57" s="90"/>
      <c r="G57" s="90"/>
      <c r="H57" s="90"/>
      <c r="I57" s="91"/>
      <c r="J57" s="91"/>
      <c r="K57" s="79" t="s">
        <v>393</v>
      </c>
      <c r="L57" s="21"/>
      <c r="M57" s="92">
        <f>_xlfn.IFNA(INDEX(xmlavgmonth[#All],MATCH(LOWER(K57),xmlavgmonth!F:F,0),8),1)</f>
        <v>1</v>
      </c>
      <c r="N57" s="93"/>
      <c r="O57" s="83">
        <f t="shared" si="2"/>
        <v>0</v>
      </c>
      <c r="P57" s="1"/>
      <c r="Q57" s="1"/>
      <c r="R57" s="1"/>
    </row>
    <row r="58" spans="2:18" x14ac:dyDescent="0.25">
      <c r="B58" s="89"/>
      <c r="C58" s="90"/>
      <c r="D58" s="90"/>
      <c r="E58" s="90"/>
      <c r="F58" s="90"/>
      <c r="G58" s="90"/>
      <c r="H58" s="90"/>
      <c r="I58" s="91"/>
      <c r="J58" s="91"/>
      <c r="K58" s="79" t="s">
        <v>393</v>
      </c>
      <c r="L58" s="21"/>
      <c r="M58" s="92">
        <f>_xlfn.IFNA(INDEX(xmlavgmonth[#All],MATCH(LOWER(K58),xmlavgmonth!F:F,0),8),1)</f>
        <v>1</v>
      </c>
      <c r="N58" s="93"/>
      <c r="O58" s="83">
        <f t="shared" si="2"/>
        <v>0</v>
      </c>
      <c r="P58" s="1"/>
      <c r="Q58" s="1"/>
      <c r="R58" s="1"/>
    </row>
    <row r="59" spans="2:18" x14ac:dyDescent="0.25">
      <c r="B59" s="89"/>
      <c r="C59" s="90"/>
      <c r="D59" s="90"/>
      <c r="E59" s="90"/>
      <c r="F59" s="90"/>
      <c r="G59" s="90"/>
      <c r="H59" s="90"/>
      <c r="I59" s="91"/>
      <c r="J59" s="91"/>
      <c r="K59" s="79" t="s">
        <v>393</v>
      </c>
      <c r="L59" s="21"/>
      <c r="M59" s="92">
        <f>_xlfn.IFNA(INDEX(xmlavgmonth[#All],MATCH(LOWER(K59),xmlavgmonth!F:F,0),8),1)</f>
        <v>1</v>
      </c>
      <c r="N59" s="93"/>
      <c r="O59" s="83">
        <f t="shared" si="2"/>
        <v>0</v>
      </c>
      <c r="P59" s="1"/>
      <c r="Q59" s="1"/>
      <c r="R59" s="1"/>
    </row>
    <row r="60" spans="2:18" x14ac:dyDescent="0.25">
      <c r="B60" s="89"/>
      <c r="C60" s="90"/>
      <c r="D60" s="90"/>
      <c r="E60" s="90"/>
      <c r="F60" s="90"/>
      <c r="G60" s="90"/>
      <c r="H60" s="90"/>
      <c r="I60" s="91"/>
      <c r="J60" s="91"/>
      <c r="K60" s="79" t="s">
        <v>393</v>
      </c>
      <c r="L60" s="21"/>
      <c r="M60" s="92">
        <f>_xlfn.IFNA(INDEX(xmlavgmonth[#All],MATCH(LOWER(K60),xmlavgmonth!F:F,0),8),1)</f>
        <v>1</v>
      </c>
      <c r="N60" s="93"/>
      <c r="O60" s="83">
        <f t="shared" si="1"/>
        <v>0</v>
      </c>
      <c r="P60" s="1"/>
      <c r="Q60" s="1"/>
      <c r="R60" s="1"/>
    </row>
    <row r="61" spans="2:18" x14ac:dyDescent="0.25">
      <c r="B61" s="89"/>
      <c r="C61" s="90"/>
      <c r="D61" s="90"/>
      <c r="E61" s="90"/>
      <c r="F61" s="90"/>
      <c r="G61" s="90"/>
      <c r="H61" s="90"/>
      <c r="I61" s="91"/>
      <c r="J61" s="91"/>
      <c r="K61" s="79" t="s">
        <v>393</v>
      </c>
      <c r="L61" s="21"/>
      <c r="M61" s="92">
        <f>_xlfn.IFNA(INDEX(xmlavgmonth[#All],MATCH(LOWER(K61),xmlavgmonth!F:F,0),8),1)</f>
        <v>1</v>
      </c>
      <c r="N61" s="93"/>
      <c r="O61" s="83">
        <f t="shared" si="1"/>
        <v>0</v>
      </c>
      <c r="P61" s="1"/>
      <c r="Q61" s="1"/>
      <c r="R61" s="1"/>
    </row>
    <row r="62" spans="2:18" x14ac:dyDescent="0.25">
      <c r="B62" s="89"/>
      <c r="C62" s="90"/>
      <c r="D62" s="90"/>
      <c r="E62" s="90"/>
      <c r="F62" s="90"/>
      <c r="G62" s="90"/>
      <c r="H62" s="90"/>
      <c r="I62" s="91"/>
      <c r="J62" s="91"/>
      <c r="K62" s="79" t="s">
        <v>393</v>
      </c>
      <c r="L62" s="21"/>
      <c r="M62" s="92">
        <f>_xlfn.IFNA(INDEX(xmlavgmonth[#All],MATCH(LOWER(K62),xmlavgmonth!F:F,0),8),1)</f>
        <v>1</v>
      </c>
      <c r="N62" s="93"/>
      <c r="O62" s="83">
        <f t="shared" si="1"/>
        <v>0</v>
      </c>
      <c r="P62" s="1"/>
      <c r="Q62" s="1"/>
      <c r="R62" s="1"/>
    </row>
    <row r="63" spans="2:18" x14ac:dyDescent="0.25">
      <c r="B63" s="89"/>
      <c r="C63" s="90"/>
      <c r="D63" s="90"/>
      <c r="E63" s="90"/>
      <c r="F63" s="90"/>
      <c r="G63" s="90"/>
      <c r="H63" s="90"/>
      <c r="I63" s="91"/>
      <c r="J63" s="91"/>
      <c r="K63" s="79" t="s">
        <v>393</v>
      </c>
      <c r="L63" s="21"/>
      <c r="M63" s="92">
        <f>_xlfn.IFNA(INDEX(xmlavgmonth[#All],MATCH(LOWER(K63),xmlavgmonth!F:F,0),8),1)</f>
        <v>1</v>
      </c>
      <c r="N63" s="93"/>
      <c r="O63" s="83">
        <f t="shared" si="1"/>
        <v>0</v>
      </c>
      <c r="P63" s="1"/>
      <c r="Q63" s="1"/>
      <c r="R63" s="1"/>
    </row>
    <row r="64" spans="2:18" x14ac:dyDescent="0.25">
      <c r="B64" s="89"/>
      <c r="C64" s="90"/>
      <c r="D64" s="90"/>
      <c r="E64" s="90"/>
      <c r="F64" s="90"/>
      <c r="G64" s="90"/>
      <c r="H64" s="90"/>
      <c r="I64" s="91"/>
      <c r="J64" s="91"/>
      <c r="K64" s="79" t="s">
        <v>393</v>
      </c>
      <c r="L64" s="21"/>
      <c r="M64" s="92">
        <f>_xlfn.IFNA(INDEX(xmlavgmonth[#All],MATCH(LOWER(K64),xmlavgmonth!F:F,0),8),1)</f>
        <v>1</v>
      </c>
      <c r="N64" s="93"/>
      <c r="O64" s="83">
        <f t="shared" si="1"/>
        <v>0</v>
      </c>
      <c r="P64" s="1"/>
      <c r="Q64" s="1"/>
      <c r="R64" s="1"/>
    </row>
    <row r="65" spans="2:18" x14ac:dyDescent="0.25">
      <c r="B65" s="89"/>
      <c r="C65" s="90"/>
      <c r="D65" s="90"/>
      <c r="E65" s="90"/>
      <c r="F65" s="90"/>
      <c r="G65" s="90"/>
      <c r="H65" s="90"/>
      <c r="I65" s="91"/>
      <c r="J65" s="91"/>
      <c r="K65" s="79" t="s">
        <v>393</v>
      </c>
      <c r="L65" s="21"/>
      <c r="M65" s="92">
        <f>_xlfn.IFNA(INDEX(xmlavgmonth[#All],MATCH(LOWER(K65),xmlavgmonth!F:F,0),8),1)</f>
        <v>1</v>
      </c>
      <c r="N65" s="93"/>
      <c r="O65" s="83">
        <f t="shared" si="1"/>
        <v>0</v>
      </c>
      <c r="P65" s="1"/>
      <c r="Q65" s="1"/>
      <c r="R65" s="1"/>
    </row>
    <row r="66" spans="2:18" x14ac:dyDescent="0.25">
      <c r="B66" s="89"/>
      <c r="C66" s="90"/>
      <c r="D66" s="90"/>
      <c r="E66" s="90"/>
      <c r="F66" s="90"/>
      <c r="G66" s="90"/>
      <c r="H66" s="90"/>
      <c r="I66" s="91"/>
      <c r="J66" s="91"/>
      <c r="K66" s="79" t="s">
        <v>393</v>
      </c>
      <c r="L66" s="21"/>
      <c r="M66" s="92">
        <f>_xlfn.IFNA(INDEX(xmlavgmonth[#All],MATCH(LOWER(K66),xmlavgmonth!F:F,0),8),1)</f>
        <v>1</v>
      </c>
      <c r="N66" s="93"/>
      <c r="O66" s="83">
        <f t="shared" si="1"/>
        <v>0</v>
      </c>
      <c r="P66" s="1"/>
      <c r="Q66" s="1"/>
      <c r="R66" s="1"/>
    </row>
    <row r="67" spans="2:18" x14ac:dyDescent="0.25">
      <c r="B67" s="89"/>
      <c r="C67" s="90"/>
      <c r="D67" s="90"/>
      <c r="E67" s="90"/>
      <c r="F67" s="90"/>
      <c r="G67" s="90"/>
      <c r="H67" s="90"/>
      <c r="I67" s="91"/>
      <c r="J67" s="91"/>
      <c r="K67" s="79" t="s">
        <v>393</v>
      </c>
      <c r="L67" s="21"/>
      <c r="M67" s="92">
        <f>_xlfn.IFNA(INDEX(xmlavgmonth[#All],MATCH(LOWER(K67),xmlavgmonth!F:F,0),8),1)</f>
        <v>1</v>
      </c>
      <c r="N67" s="93"/>
      <c r="O67" s="83">
        <f t="shared" si="1"/>
        <v>0</v>
      </c>
      <c r="P67" s="1"/>
      <c r="Q67" s="1"/>
      <c r="R67" s="1"/>
    </row>
    <row r="68" spans="2:18" x14ac:dyDescent="0.25">
      <c r="B68" s="89"/>
      <c r="C68" s="90"/>
      <c r="D68" s="90"/>
      <c r="E68" s="90"/>
      <c r="F68" s="90"/>
      <c r="G68" s="90"/>
      <c r="H68" s="90"/>
      <c r="I68" s="91"/>
      <c r="J68" s="91"/>
      <c r="K68" s="79" t="s">
        <v>393</v>
      </c>
      <c r="L68" s="21"/>
      <c r="M68" s="92">
        <f>_xlfn.IFNA(INDEX(xmlavgmonth[#All],MATCH(LOWER(K68),xmlavgmonth!F:F,0),8),1)</f>
        <v>1</v>
      </c>
      <c r="N68" s="93"/>
      <c r="O68" s="83">
        <f t="shared" si="1"/>
        <v>0</v>
      </c>
      <c r="P68" s="1"/>
      <c r="Q68" s="1"/>
      <c r="R68" s="1"/>
    </row>
    <row r="69" spans="2:18" x14ac:dyDescent="0.25">
      <c r="B69" s="89"/>
      <c r="C69" s="90"/>
      <c r="D69" s="90"/>
      <c r="E69" s="90"/>
      <c r="F69" s="90"/>
      <c r="G69" s="90"/>
      <c r="H69" s="90"/>
      <c r="I69" s="91"/>
      <c r="J69" s="91"/>
      <c r="K69" s="79" t="s">
        <v>393</v>
      </c>
      <c r="L69" s="21"/>
      <c r="M69" s="92">
        <f>_xlfn.IFNA(INDEX(xmlavgmonth[#All],MATCH(LOWER(K69),xmlavgmonth!F:F,0),8),1)</f>
        <v>1</v>
      </c>
      <c r="N69" s="93"/>
      <c r="O69" s="83">
        <f t="shared" si="1"/>
        <v>0</v>
      </c>
      <c r="P69" s="1"/>
      <c r="Q69" s="1"/>
      <c r="R69" s="1"/>
    </row>
    <row r="70" spans="2:18" x14ac:dyDescent="0.25">
      <c r="B70" s="89"/>
      <c r="C70" s="90"/>
      <c r="D70" s="90"/>
      <c r="E70" s="90"/>
      <c r="F70" s="90"/>
      <c r="G70" s="90"/>
      <c r="H70" s="90"/>
      <c r="I70" s="91"/>
      <c r="J70" s="91"/>
      <c r="K70" s="79" t="s">
        <v>393</v>
      </c>
      <c r="L70" s="21"/>
      <c r="M70" s="92">
        <f>_xlfn.IFNA(INDEX(xmlavgmonth[#All],MATCH(LOWER(K70),xmlavgmonth!F:F,0),8),1)</f>
        <v>1</v>
      </c>
      <c r="N70" s="93"/>
      <c r="O70" s="83">
        <f t="shared" ref="O70:O99" si="3">L70*M70</f>
        <v>0</v>
      </c>
      <c r="P70" s="1"/>
      <c r="Q70" s="1"/>
      <c r="R70" s="1"/>
    </row>
    <row r="71" spans="2:18" x14ac:dyDescent="0.25">
      <c r="B71" s="89"/>
      <c r="C71" s="90"/>
      <c r="D71" s="90"/>
      <c r="E71" s="90"/>
      <c r="F71" s="90"/>
      <c r="G71" s="90"/>
      <c r="H71" s="90"/>
      <c r="I71" s="91"/>
      <c r="J71" s="91"/>
      <c r="K71" s="79" t="s">
        <v>393</v>
      </c>
      <c r="L71" s="21"/>
      <c r="M71" s="92">
        <f>_xlfn.IFNA(INDEX(xmlavgmonth[#All],MATCH(LOWER(K71),xmlavgmonth!F:F,0),8),1)</f>
        <v>1</v>
      </c>
      <c r="N71" s="93"/>
      <c r="O71" s="83">
        <f t="shared" si="3"/>
        <v>0</v>
      </c>
      <c r="P71" s="1"/>
      <c r="Q71" s="1"/>
      <c r="R71" s="1"/>
    </row>
    <row r="72" spans="2:18" x14ac:dyDescent="0.25">
      <c r="B72" s="89"/>
      <c r="C72" s="90"/>
      <c r="D72" s="90"/>
      <c r="E72" s="90"/>
      <c r="F72" s="90"/>
      <c r="G72" s="90"/>
      <c r="H72" s="90"/>
      <c r="I72" s="91"/>
      <c r="J72" s="91"/>
      <c r="K72" s="79" t="s">
        <v>393</v>
      </c>
      <c r="L72" s="21"/>
      <c r="M72" s="92">
        <f>_xlfn.IFNA(INDEX(xmlavgmonth[#All],MATCH(LOWER(K72),xmlavgmonth!F:F,0),8),1)</f>
        <v>1</v>
      </c>
      <c r="N72" s="93"/>
      <c r="O72" s="83">
        <f t="shared" si="3"/>
        <v>0</v>
      </c>
      <c r="P72" s="1"/>
      <c r="Q72" s="1"/>
      <c r="R72" s="1"/>
    </row>
    <row r="73" spans="2:18" x14ac:dyDescent="0.25">
      <c r="B73" s="89"/>
      <c r="C73" s="90"/>
      <c r="D73" s="90"/>
      <c r="E73" s="90"/>
      <c r="F73" s="90"/>
      <c r="G73" s="90"/>
      <c r="H73" s="90"/>
      <c r="I73" s="91"/>
      <c r="J73" s="91"/>
      <c r="K73" s="79" t="s">
        <v>393</v>
      </c>
      <c r="L73" s="21"/>
      <c r="M73" s="92">
        <f>_xlfn.IFNA(INDEX(xmlavgmonth[#All],MATCH(LOWER(K73),xmlavgmonth!F:F,0),8),1)</f>
        <v>1</v>
      </c>
      <c r="N73" s="93"/>
      <c r="O73" s="83">
        <f t="shared" si="3"/>
        <v>0</v>
      </c>
      <c r="P73" s="1"/>
      <c r="Q73" s="1"/>
      <c r="R73" s="1"/>
    </row>
    <row r="74" spans="2:18" x14ac:dyDescent="0.25">
      <c r="B74" s="89"/>
      <c r="C74" s="90"/>
      <c r="D74" s="90"/>
      <c r="E74" s="90"/>
      <c r="F74" s="90"/>
      <c r="G74" s="90"/>
      <c r="H74" s="90"/>
      <c r="I74" s="91"/>
      <c r="J74" s="91"/>
      <c r="K74" s="79" t="s">
        <v>393</v>
      </c>
      <c r="L74" s="21"/>
      <c r="M74" s="92">
        <f>_xlfn.IFNA(INDEX(xmlavgmonth[#All],MATCH(LOWER(K74),xmlavgmonth!F:F,0),8),1)</f>
        <v>1</v>
      </c>
      <c r="N74" s="93"/>
      <c r="O74" s="83">
        <f t="shared" si="3"/>
        <v>0</v>
      </c>
      <c r="P74" s="1"/>
      <c r="Q74" s="1"/>
      <c r="R74" s="1"/>
    </row>
    <row r="75" spans="2:18" x14ac:dyDescent="0.25">
      <c r="B75" s="89"/>
      <c r="C75" s="90"/>
      <c r="D75" s="90"/>
      <c r="E75" s="90"/>
      <c r="F75" s="90"/>
      <c r="G75" s="90"/>
      <c r="H75" s="90"/>
      <c r="I75" s="91"/>
      <c r="J75" s="91"/>
      <c r="K75" s="79" t="s">
        <v>393</v>
      </c>
      <c r="L75" s="21"/>
      <c r="M75" s="92">
        <f>_xlfn.IFNA(INDEX(xmlavgmonth[#All],MATCH(LOWER(K75),xmlavgmonth!F:F,0),8),1)</f>
        <v>1</v>
      </c>
      <c r="N75" s="93"/>
      <c r="O75" s="83">
        <f t="shared" si="3"/>
        <v>0</v>
      </c>
      <c r="P75" s="1"/>
      <c r="Q75" s="1"/>
      <c r="R75" s="1"/>
    </row>
    <row r="76" spans="2:18" x14ac:dyDescent="0.25">
      <c r="B76" s="89"/>
      <c r="C76" s="90"/>
      <c r="D76" s="90"/>
      <c r="E76" s="90"/>
      <c r="F76" s="90"/>
      <c r="G76" s="90"/>
      <c r="H76" s="90"/>
      <c r="I76" s="91"/>
      <c r="J76" s="91"/>
      <c r="K76" s="79" t="s">
        <v>393</v>
      </c>
      <c r="L76" s="21"/>
      <c r="M76" s="92">
        <f>_xlfn.IFNA(INDEX(xmlavgmonth[#All],MATCH(LOWER(K76),xmlavgmonth!F:F,0),8),1)</f>
        <v>1</v>
      </c>
      <c r="N76" s="93"/>
      <c r="O76" s="83">
        <f t="shared" ref="O76:O81" si="4">L76*M76</f>
        <v>0</v>
      </c>
      <c r="P76" s="1"/>
      <c r="Q76" s="1"/>
      <c r="R76" s="1"/>
    </row>
    <row r="77" spans="2:18" x14ac:dyDescent="0.25">
      <c r="B77" s="89"/>
      <c r="C77" s="90"/>
      <c r="D77" s="90"/>
      <c r="E77" s="90"/>
      <c r="F77" s="90"/>
      <c r="G77" s="90"/>
      <c r="H77" s="90"/>
      <c r="I77" s="91"/>
      <c r="J77" s="91"/>
      <c r="K77" s="79" t="s">
        <v>393</v>
      </c>
      <c r="L77" s="21"/>
      <c r="M77" s="92">
        <f>_xlfn.IFNA(INDEX(xmlavgmonth[#All],MATCH(LOWER(K77),xmlavgmonth!F:F,0),8),1)</f>
        <v>1</v>
      </c>
      <c r="N77" s="93"/>
      <c r="O77" s="83">
        <f t="shared" si="4"/>
        <v>0</v>
      </c>
      <c r="P77" s="1"/>
      <c r="Q77" s="1"/>
      <c r="R77" s="1"/>
    </row>
    <row r="78" spans="2:18" x14ac:dyDescent="0.25">
      <c r="B78" s="89"/>
      <c r="C78" s="90"/>
      <c r="D78" s="90"/>
      <c r="E78" s="90"/>
      <c r="F78" s="90"/>
      <c r="G78" s="90"/>
      <c r="H78" s="90"/>
      <c r="I78" s="91"/>
      <c r="J78" s="91"/>
      <c r="K78" s="79" t="s">
        <v>393</v>
      </c>
      <c r="L78" s="21"/>
      <c r="M78" s="92">
        <f>_xlfn.IFNA(INDEX(xmlavgmonth[#All],MATCH(LOWER(K78),xmlavgmonth!F:F,0),8),1)</f>
        <v>1</v>
      </c>
      <c r="N78" s="93"/>
      <c r="O78" s="83">
        <f t="shared" si="4"/>
        <v>0</v>
      </c>
      <c r="P78" s="1"/>
      <c r="Q78" s="1"/>
      <c r="R78" s="1"/>
    </row>
    <row r="79" spans="2:18" x14ac:dyDescent="0.25">
      <c r="B79" s="89"/>
      <c r="C79" s="90"/>
      <c r="D79" s="90"/>
      <c r="E79" s="90"/>
      <c r="F79" s="90"/>
      <c r="G79" s="90"/>
      <c r="H79" s="90"/>
      <c r="I79" s="91"/>
      <c r="J79" s="91"/>
      <c r="K79" s="79" t="s">
        <v>393</v>
      </c>
      <c r="L79" s="21"/>
      <c r="M79" s="92">
        <f>_xlfn.IFNA(INDEX(xmlavgmonth[#All],MATCH(LOWER(K79),xmlavgmonth!F:F,0),8),1)</f>
        <v>1</v>
      </c>
      <c r="N79" s="93"/>
      <c r="O79" s="83">
        <f t="shared" si="4"/>
        <v>0</v>
      </c>
      <c r="P79" s="1"/>
      <c r="Q79" s="1"/>
      <c r="R79" s="1"/>
    </row>
    <row r="80" spans="2:18" x14ac:dyDescent="0.25">
      <c r="B80" s="89"/>
      <c r="C80" s="90"/>
      <c r="D80" s="90"/>
      <c r="E80" s="90"/>
      <c r="F80" s="90"/>
      <c r="G80" s="90"/>
      <c r="H80" s="90"/>
      <c r="I80" s="91"/>
      <c r="J80" s="91"/>
      <c r="K80" s="79" t="s">
        <v>393</v>
      </c>
      <c r="L80" s="21"/>
      <c r="M80" s="92">
        <f>_xlfn.IFNA(INDEX(xmlavgmonth[#All],MATCH(LOWER(K80),xmlavgmonth!F:F,0),8),1)</f>
        <v>1</v>
      </c>
      <c r="N80" s="93"/>
      <c r="O80" s="83">
        <f t="shared" si="4"/>
        <v>0</v>
      </c>
      <c r="P80" s="1"/>
      <c r="Q80" s="1"/>
      <c r="R80" s="1"/>
    </row>
    <row r="81" spans="2:18" x14ac:dyDescent="0.25">
      <c r="B81" s="89"/>
      <c r="C81" s="90"/>
      <c r="D81" s="90"/>
      <c r="E81" s="90"/>
      <c r="F81" s="90"/>
      <c r="G81" s="90"/>
      <c r="H81" s="90"/>
      <c r="I81" s="91"/>
      <c r="J81" s="91"/>
      <c r="K81" s="79" t="s">
        <v>393</v>
      </c>
      <c r="L81" s="21"/>
      <c r="M81" s="92">
        <f>_xlfn.IFNA(INDEX(xmlavgmonth[#All],MATCH(LOWER(K81),xmlavgmonth!F:F,0),8),1)</f>
        <v>1</v>
      </c>
      <c r="N81" s="93"/>
      <c r="O81" s="83">
        <f t="shared" si="4"/>
        <v>0</v>
      </c>
      <c r="P81" s="1"/>
      <c r="Q81" s="1"/>
      <c r="R81" s="1"/>
    </row>
    <row r="82" spans="2:18" x14ac:dyDescent="0.25">
      <c r="B82" s="89"/>
      <c r="C82" s="90"/>
      <c r="D82" s="90"/>
      <c r="E82" s="90"/>
      <c r="F82" s="90"/>
      <c r="G82" s="90"/>
      <c r="H82" s="90"/>
      <c r="I82" s="91"/>
      <c r="J82" s="91"/>
      <c r="K82" s="79" t="s">
        <v>393</v>
      </c>
      <c r="L82" s="21"/>
      <c r="M82" s="92">
        <f>_xlfn.IFNA(INDEX(xmlavgmonth[#All],MATCH(LOWER(K82),xmlavgmonth!F:F,0),8),1)</f>
        <v>1</v>
      </c>
      <c r="N82" s="93"/>
      <c r="O82" s="83">
        <f t="shared" si="3"/>
        <v>0</v>
      </c>
      <c r="P82" s="1"/>
      <c r="Q82" s="1"/>
      <c r="R82" s="1"/>
    </row>
    <row r="83" spans="2:18" x14ac:dyDescent="0.25">
      <c r="B83" s="89"/>
      <c r="C83" s="90"/>
      <c r="D83" s="90"/>
      <c r="E83" s="90"/>
      <c r="F83" s="90"/>
      <c r="G83" s="90"/>
      <c r="H83" s="90"/>
      <c r="I83" s="91"/>
      <c r="J83" s="91"/>
      <c r="K83" s="79" t="s">
        <v>393</v>
      </c>
      <c r="L83" s="21"/>
      <c r="M83" s="92">
        <f>_xlfn.IFNA(INDEX(xmlavgmonth[#All],MATCH(LOWER(K83),xmlavgmonth!F:F,0),8),1)</f>
        <v>1</v>
      </c>
      <c r="N83" s="93"/>
      <c r="O83" s="83">
        <f t="shared" si="3"/>
        <v>0</v>
      </c>
      <c r="P83" s="1"/>
      <c r="Q83" s="1"/>
      <c r="R83" s="1"/>
    </row>
    <row r="84" spans="2:18" x14ac:dyDescent="0.25">
      <c r="B84" s="89"/>
      <c r="C84" s="90"/>
      <c r="D84" s="90"/>
      <c r="E84" s="90"/>
      <c r="F84" s="90"/>
      <c r="G84" s="90"/>
      <c r="H84" s="90"/>
      <c r="I84" s="91"/>
      <c r="J84" s="91"/>
      <c r="K84" s="79" t="s">
        <v>393</v>
      </c>
      <c r="L84" s="21"/>
      <c r="M84" s="92">
        <f>_xlfn.IFNA(INDEX(xmlavgmonth[#All],MATCH(LOWER(K84),xmlavgmonth!F:F,0),8),1)</f>
        <v>1</v>
      </c>
      <c r="N84" s="93"/>
      <c r="O84" s="83">
        <f t="shared" ref="O84:O95" si="5">L84*M84</f>
        <v>0</v>
      </c>
      <c r="P84" s="1"/>
      <c r="Q84" s="1"/>
      <c r="R84" s="1"/>
    </row>
    <row r="85" spans="2:18" x14ac:dyDescent="0.25">
      <c r="B85" s="89"/>
      <c r="C85" s="90"/>
      <c r="D85" s="90"/>
      <c r="E85" s="90"/>
      <c r="F85" s="90"/>
      <c r="G85" s="90"/>
      <c r="H85" s="90"/>
      <c r="I85" s="91"/>
      <c r="J85" s="91"/>
      <c r="K85" s="79" t="s">
        <v>393</v>
      </c>
      <c r="L85" s="21"/>
      <c r="M85" s="92">
        <f>_xlfn.IFNA(INDEX(xmlavgmonth[#All],MATCH(LOWER(K85),xmlavgmonth!F:F,0),8),1)</f>
        <v>1</v>
      </c>
      <c r="N85" s="93"/>
      <c r="O85" s="83">
        <f t="shared" si="5"/>
        <v>0</v>
      </c>
      <c r="P85" s="1"/>
      <c r="Q85" s="1"/>
      <c r="R85" s="1"/>
    </row>
    <row r="86" spans="2:18" x14ac:dyDescent="0.25">
      <c r="B86" s="89"/>
      <c r="C86" s="90"/>
      <c r="D86" s="90"/>
      <c r="E86" s="90"/>
      <c r="F86" s="90"/>
      <c r="G86" s="90"/>
      <c r="H86" s="90"/>
      <c r="I86" s="91"/>
      <c r="J86" s="91"/>
      <c r="K86" s="79" t="s">
        <v>393</v>
      </c>
      <c r="L86" s="21"/>
      <c r="M86" s="92">
        <f>_xlfn.IFNA(INDEX(xmlavgmonth[#All],MATCH(LOWER(K86),xmlavgmonth!F:F,0),8),1)</f>
        <v>1</v>
      </c>
      <c r="N86" s="93"/>
      <c r="O86" s="83">
        <f t="shared" ref="O86" si="6">L86*M86</f>
        <v>0</v>
      </c>
      <c r="P86" s="1"/>
      <c r="Q86" s="1"/>
      <c r="R86" s="1"/>
    </row>
    <row r="87" spans="2:18" x14ac:dyDescent="0.25">
      <c r="B87" s="89"/>
      <c r="C87" s="90"/>
      <c r="D87" s="90"/>
      <c r="E87" s="90"/>
      <c r="F87" s="90"/>
      <c r="G87" s="90"/>
      <c r="H87" s="90"/>
      <c r="I87" s="91"/>
      <c r="J87" s="91"/>
      <c r="K87" s="79" t="s">
        <v>393</v>
      </c>
      <c r="L87" s="21"/>
      <c r="M87" s="92">
        <f>_xlfn.IFNA(INDEX(xmlavgmonth[#All],MATCH(LOWER(K87),xmlavgmonth!F:F,0),8),1)</f>
        <v>1</v>
      </c>
      <c r="N87" s="93"/>
      <c r="O87" s="83">
        <f t="shared" si="5"/>
        <v>0</v>
      </c>
      <c r="P87" s="1"/>
      <c r="Q87" s="1"/>
      <c r="R87" s="1"/>
    </row>
    <row r="88" spans="2:18" x14ac:dyDescent="0.25">
      <c r="B88" s="89"/>
      <c r="C88" s="90"/>
      <c r="D88" s="90"/>
      <c r="E88" s="90"/>
      <c r="F88" s="90"/>
      <c r="G88" s="90"/>
      <c r="H88" s="90"/>
      <c r="I88" s="91"/>
      <c r="J88" s="91"/>
      <c r="K88" s="79" t="s">
        <v>393</v>
      </c>
      <c r="L88" s="21"/>
      <c r="M88" s="92">
        <f>_xlfn.IFNA(INDEX(xmlavgmonth[#All],MATCH(LOWER(K88),xmlavgmonth!F:F,0),8),1)</f>
        <v>1</v>
      </c>
      <c r="N88" s="93"/>
      <c r="O88" s="83">
        <f t="shared" si="5"/>
        <v>0</v>
      </c>
      <c r="P88" s="1"/>
      <c r="Q88" s="1"/>
      <c r="R88" s="1"/>
    </row>
    <row r="89" spans="2:18" x14ac:dyDescent="0.25">
      <c r="B89" s="89"/>
      <c r="C89" s="90"/>
      <c r="D89" s="90"/>
      <c r="E89" s="90"/>
      <c r="F89" s="90"/>
      <c r="G89" s="90"/>
      <c r="H89" s="90"/>
      <c r="I89" s="91"/>
      <c r="J89" s="91"/>
      <c r="K89" s="79" t="s">
        <v>393</v>
      </c>
      <c r="L89" s="21"/>
      <c r="M89" s="92">
        <f>_xlfn.IFNA(INDEX(xmlavgmonth[#All],MATCH(LOWER(K89),xmlavgmonth!F:F,0),8),1)</f>
        <v>1</v>
      </c>
      <c r="N89" s="93"/>
      <c r="O89" s="83">
        <f t="shared" si="5"/>
        <v>0</v>
      </c>
      <c r="P89" s="1"/>
      <c r="Q89" s="1"/>
      <c r="R89" s="1"/>
    </row>
    <row r="90" spans="2:18" x14ac:dyDescent="0.25">
      <c r="B90" s="89"/>
      <c r="C90" s="90"/>
      <c r="D90" s="90"/>
      <c r="E90" s="90"/>
      <c r="F90" s="90"/>
      <c r="G90" s="90"/>
      <c r="H90" s="90"/>
      <c r="I90" s="91"/>
      <c r="J90" s="91"/>
      <c r="K90" s="79" t="s">
        <v>393</v>
      </c>
      <c r="L90" s="21"/>
      <c r="M90" s="92">
        <f>_xlfn.IFNA(INDEX(xmlavgmonth[#All],MATCH(LOWER(K90),xmlavgmonth!F:F,0),8),1)</f>
        <v>1</v>
      </c>
      <c r="N90" s="93"/>
      <c r="O90" s="83">
        <f t="shared" ref="O90:O93" si="7">L90*M90</f>
        <v>0</v>
      </c>
      <c r="P90" s="1"/>
      <c r="Q90" s="1"/>
      <c r="R90" s="1"/>
    </row>
    <row r="91" spans="2:18" x14ac:dyDescent="0.25">
      <c r="B91" s="89"/>
      <c r="C91" s="90"/>
      <c r="D91" s="90"/>
      <c r="E91" s="90"/>
      <c r="F91" s="90"/>
      <c r="G91" s="90"/>
      <c r="H91" s="90"/>
      <c r="I91" s="91"/>
      <c r="J91" s="91"/>
      <c r="K91" s="79" t="s">
        <v>393</v>
      </c>
      <c r="L91" s="21"/>
      <c r="M91" s="92">
        <f>_xlfn.IFNA(INDEX(xmlavgmonth[#All],MATCH(LOWER(K91),xmlavgmonth!F:F,0),8),1)</f>
        <v>1</v>
      </c>
      <c r="N91" s="93"/>
      <c r="O91" s="83">
        <f t="shared" si="7"/>
        <v>0</v>
      </c>
      <c r="P91" s="1"/>
      <c r="Q91" s="1"/>
      <c r="R91" s="1"/>
    </row>
    <row r="92" spans="2:18" x14ac:dyDescent="0.25">
      <c r="B92" s="89"/>
      <c r="C92" s="90"/>
      <c r="D92" s="90"/>
      <c r="E92" s="90"/>
      <c r="F92" s="90"/>
      <c r="G92" s="90"/>
      <c r="H92" s="90"/>
      <c r="I92" s="91"/>
      <c r="J92" s="91"/>
      <c r="K92" s="79" t="s">
        <v>393</v>
      </c>
      <c r="L92" s="21"/>
      <c r="M92" s="92">
        <f>_xlfn.IFNA(INDEX(xmlavgmonth[#All],MATCH(LOWER(K92),xmlavgmonth!F:F,0),8),1)</f>
        <v>1</v>
      </c>
      <c r="N92" s="93"/>
      <c r="O92" s="83">
        <f t="shared" si="7"/>
        <v>0</v>
      </c>
      <c r="P92" s="1"/>
      <c r="Q92" s="1"/>
      <c r="R92" s="1"/>
    </row>
    <row r="93" spans="2:18" x14ac:dyDescent="0.25">
      <c r="B93" s="89"/>
      <c r="C93" s="90"/>
      <c r="D93" s="90"/>
      <c r="E93" s="90"/>
      <c r="F93" s="90"/>
      <c r="G93" s="90"/>
      <c r="H93" s="90"/>
      <c r="I93" s="91"/>
      <c r="J93" s="91"/>
      <c r="K93" s="79" t="s">
        <v>393</v>
      </c>
      <c r="L93" s="21"/>
      <c r="M93" s="92">
        <f>_xlfn.IFNA(INDEX(xmlavgmonth[#All],MATCH(LOWER(K93),xmlavgmonth!F:F,0),8),1)</f>
        <v>1</v>
      </c>
      <c r="N93" s="93"/>
      <c r="O93" s="83">
        <f t="shared" si="7"/>
        <v>0</v>
      </c>
      <c r="P93" s="1"/>
      <c r="Q93" s="1"/>
      <c r="R93" s="1"/>
    </row>
    <row r="94" spans="2:18" x14ac:dyDescent="0.25">
      <c r="B94" s="89"/>
      <c r="C94" s="90"/>
      <c r="D94" s="90"/>
      <c r="E94" s="90"/>
      <c r="F94" s="90"/>
      <c r="G94" s="90"/>
      <c r="H94" s="90"/>
      <c r="I94" s="91"/>
      <c r="J94" s="91"/>
      <c r="K94" s="79" t="s">
        <v>393</v>
      </c>
      <c r="L94" s="21"/>
      <c r="M94" s="92">
        <f>_xlfn.IFNA(INDEX(xmlavgmonth[#All],MATCH(LOWER(K94),xmlavgmonth!F:F,0),8),1)</f>
        <v>1</v>
      </c>
      <c r="N94" s="93"/>
      <c r="O94" s="83">
        <f t="shared" ref="O94" si="8">L94*M94</f>
        <v>0</v>
      </c>
      <c r="P94" s="1"/>
      <c r="Q94" s="1"/>
      <c r="R94" s="1"/>
    </row>
    <row r="95" spans="2:18" x14ac:dyDescent="0.25">
      <c r="B95" s="89"/>
      <c r="C95" s="90"/>
      <c r="D95" s="90"/>
      <c r="E95" s="90"/>
      <c r="F95" s="90"/>
      <c r="G95" s="90"/>
      <c r="H95" s="90"/>
      <c r="I95" s="91"/>
      <c r="J95" s="91"/>
      <c r="K95" s="79" t="s">
        <v>393</v>
      </c>
      <c r="L95" s="21"/>
      <c r="M95" s="92">
        <f>_xlfn.IFNA(INDEX(xmlavgmonth[#All],MATCH(LOWER(K95),xmlavgmonth!F:F,0),8),1)</f>
        <v>1</v>
      </c>
      <c r="N95" s="93"/>
      <c r="O95" s="83">
        <f t="shared" si="5"/>
        <v>0</v>
      </c>
      <c r="P95" s="1"/>
      <c r="Q95" s="1"/>
      <c r="R95" s="1"/>
    </row>
    <row r="96" spans="2:18" x14ac:dyDescent="0.25">
      <c r="B96" s="89"/>
      <c r="C96" s="90"/>
      <c r="D96" s="90"/>
      <c r="E96" s="90"/>
      <c r="F96" s="90"/>
      <c r="G96" s="90"/>
      <c r="H96" s="90"/>
      <c r="I96" s="91"/>
      <c r="J96" s="91"/>
      <c r="K96" s="79" t="s">
        <v>393</v>
      </c>
      <c r="L96" s="21"/>
      <c r="M96" s="92">
        <f>_xlfn.IFNA(INDEX(xmlavgmonth[#All],MATCH(LOWER(K96),xmlavgmonth!F:F,0),8),1)</f>
        <v>1</v>
      </c>
      <c r="N96" s="93"/>
      <c r="O96" s="83">
        <f t="shared" ref="O96" si="9">L96*M96</f>
        <v>0</v>
      </c>
      <c r="P96" s="1"/>
      <c r="Q96" s="1"/>
      <c r="R96" s="1"/>
    </row>
    <row r="97" spans="2:18" x14ac:dyDescent="0.25">
      <c r="B97" s="89"/>
      <c r="C97" s="90"/>
      <c r="D97" s="90"/>
      <c r="E97" s="90"/>
      <c r="F97" s="90"/>
      <c r="G97" s="90"/>
      <c r="H97" s="90"/>
      <c r="I97" s="91"/>
      <c r="J97" s="91"/>
      <c r="K97" s="79" t="s">
        <v>393</v>
      </c>
      <c r="L97" s="21"/>
      <c r="M97" s="92">
        <f>_xlfn.IFNA(INDEX(xmlavgmonth[#All],MATCH(LOWER(K97),xmlavgmonth!F:F,0),8),1)</f>
        <v>1</v>
      </c>
      <c r="N97" s="93"/>
      <c r="O97" s="83">
        <f t="shared" si="3"/>
        <v>0</v>
      </c>
      <c r="P97" s="1"/>
      <c r="Q97" s="1"/>
      <c r="R97" s="1"/>
    </row>
    <row r="98" spans="2:18" x14ac:dyDescent="0.25">
      <c r="B98" s="89"/>
      <c r="C98" s="90"/>
      <c r="D98" s="90"/>
      <c r="E98" s="90"/>
      <c r="F98" s="90"/>
      <c r="G98" s="90"/>
      <c r="H98" s="177"/>
      <c r="I98" s="90"/>
      <c r="J98" s="90"/>
      <c r="K98" s="79" t="s">
        <v>393</v>
      </c>
      <c r="L98" s="21"/>
      <c r="M98" s="92">
        <f>_xlfn.IFNA(INDEX(xmlavgmonth[#All],MATCH(LOWER(K98),xmlavgmonth!F:F,0),8),1)</f>
        <v>1</v>
      </c>
      <c r="N98" s="93"/>
      <c r="O98" s="83">
        <f t="shared" si="3"/>
        <v>0</v>
      </c>
      <c r="P98" s="1"/>
      <c r="Q98" s="1"/>
      <c r="R98" s="1"/>
    </row>
    <row r="99" spans="2:18" x14ac:dyDescent="0.25">
      <c r="B99" s="89"/>
      <c r="C99" s="90"/>
      <c r="D99" s="90"/>
      <c r="E99" s="90"/>
      <c r="F99" s="90"/>
      <c r="G99" s="90"/>
      <c r="H99" s="90"/>
      <c r="I99" s="91"/>
      <c r="J99" s="91"/>
      <c r="K99" s="79" t="s">
        <v>393</v>
      </c>
      <c r="L99" s="21"/>
      <c r="M99" s="92">
        <f>_xlfn.IFNA(INDEX(xmlavgmonth[#All],MATCH(LOWER(K99),xmlavgmonth!F:F,0),8),1)</f>
        <v>1</v>
      </c>
      <c r="N99" s="93"/>
      <c r="O99" s="83">
        <f t="shared" si="3"/>
        <v>0</v>
      </c>
      <c r="P99" s="1"/>
      <c r="Q99" s="1"/>
      <c r="R99" s="1"/>
    </row>
    <row r="100" spans="2:18" ht="15.75" thickBot="1" x14ac:dyDescent="0.3">
      <c r="B100" s="24"/>
      <c r="C100" s="5"/>
      <c r="D100" s="5"/>
      <c r="E100" s="10"/>
      <c r="F100" s="10"/>
      <c r="G100" s="10"/>
      <c r="H100" s="10"/>
      <c r="I100" s="12"/>
      <c r="J100" s="12"/>
      <c r="K100" s="22"/>
      <c r="L100" s="12"/>
      <c r="M100" s="14"/>
      <c r="N100" s="14"/>
      <c r="O100" s="25"/>
      <c r="P100" s="1"/>
      <c r="Q100" s="1"/>
      <c r="R100" s="1"/>
    </row>
    <row r="101" spans="2:18" ht="15.75" thickBot="1" x14ac:dyDescent="0.3">
      <c r="B101" s="24"/>
      <c r="C101" s="5"/>
      <c r="D101" s="5"/>
      <c r="E101" s="10"/>
      <c r="F101" s="10"/>
      <c r="G101" s="10"/>
      <c r="H101" s="10"/>
      <c r="I101" s="12"/>
      <c r="J101" s="12"/>
      <c r="K101" s="13"/>
      <c r="L101" s="105" t="s">
        <v>43</v>
      </c>
      <c r="M101" s="106"/>
      <c r="N101" s="80" t="s">
        <v>393</v>
      </c>
      <c r="O101" s="81">
        <f>SUM(O47:O99,O42:O46,O39,O31)</f>
        <v>0</v>
      </c>
      <c r="P101" s="1"/>
      <c r="Q101" s="1"/>
      <c r="R101" s="1"/>
    </row>
    <row r="102" spans="2:18" ht="15.75" thickBot="1" x14ac:dyDescent="0.3">
      <c r="B102" s="66"/>
      <c r="C102" s="67"/>
      <c r="D102" s="67"/>
      <c r="E102" s="68"/>
      <c r="F102" s="68"/>
      <c r="G102" s="68"/>
      <c r="H102" s="68"/>
      <c r="I102" s="44"/>
      <c r="J102" s="44"/>
      <c r="K102" s="44"/>
      <c r="L102" s="107"/>
      <c r="M102" s="108"/>
      <c r="N102" s="80" t="str">
        <f>$O$11</f>
        <v>CHF</v>
      </c>
      <c r="O102" s="81">
        <f>O101/N11</f>
        <v>0</v>
      </c>
      <c r="P102" s="1"/>
      <c r="Q102" s="1"/>
      <c r="R102" s="1"/>
    </row>
    <row r="103" spans="2:18" x14ac:dyDescent="0.25">
      <c r="B103" s="26"/>
      <c r="C103" s="23"/>
      <c r="D103" s="23"/>
      <c r="E103" s="23"/>
      <c r="F103" s="23"/>
      <c r="G103" s="23"/>
      <c r="H103" s="23"/>
      <c r="I103" s="12"/>
      <c r="J103" s="12"/>
      <c r="K103" s="23"/>
      <c r="L103" s="6"/>
      <c r="M103" s="8"/>
      <c r="N103" s="8"/>
      <c r="O103" s="25"/>
      <c r="P103" s="1"/>
      <c r="Q103" s="1"/>
      <c r="R103" s="1"/>
    </row>
    <row r="104" spans="2:18" x14ac:dyDescent="0.25">
      <c r="B104" s="24"/>
      <c r="C104" s="23"/>
      <c r="D104" s="23"/>
      <c r="E104" s="23"/>
      <c r="F104" s="23"/>
      <c r="G104" s="23"/>
      <c r="H104" s="94"/>
      <c r="I104" s="95"/>
      <c r="J104" s="95"/>
      <c r="K104" s="96"/>
      <c r="L104" s="23"/>
      <c r="M104" s="8"/>
      <c r="N104" s="8"/>
      <c r="O104" s="25"/>
      <c r="P104" s="1"/>
      <c r="Q104" s="1"/>
      <c r="R104" s="1"/>
    </row>
    <row r="105" spans="2:18" x14ac:dyDescent="0.25">
      <c r="B105" s="26"/>
      <c r="C105" s="23"/>
      <c r="D105" s="23"/>
      <c r="E105" s="23"/>
      <c r="F105" s="23"/>
      <c r="G105" s="23"/>
      <c r="H105" s="97"/>
      <c r="I105" s="98"/>
      <c r="J105" s="98"/>
      <c r="K105" s="99"/>
      <c r="L105" s="23"/>
      <c r="M105" s="23"/>
      <c r="N105" s="23"/>
      <c r="O105" s="27"/>
      <c r="P105" s="1"/>
      <c r="Q105" s="1"/>
      <c r="R105" s="1"/>
    </row>
    <row r="106" spans="2:18" ht="15.75" thickBot="1" x14ac:dyDescent="0.3">
      <c r="B106" s="69" t="s">
        <v>33</v>
      </c>
      <c r="C106" s="176">
        <f ca="1">TODAY()</f>
        <v>45680</v>
      </c>
      <c r="D106" s="176"/>
      <c r="E106" s="176"/>
      <c r="F106" s="28"/>
      <c r="G106" s="64" t="s">
        <v>34</v>
      </c>
      <c r="H106" s="100"/>
      <c r="I106" s="101"/>
      <c r="J106" s="101"/>
      <c r="K106" s="102"/>
      <c r="L106" s="28"/>
      <c r="M106" s="103"/>
      <c r="N106" s="104"/>
      <c r="O106" s="45" t="s">
        <v>35</v>
      </c>
      <c r="P106" s="1"/>
      <c r="Q106" s="1"/>
      <c r="R106" s="1"/>
    </row>
    <row r="107" spans="2:18" x14ac:dyDescent="0.25">
      <c r="B107" s="49"/>
      <c r="C107" s="23"/>
      <c r="D107" s="23"/>
      <c r="E107" s="23"/>
      <c r="F107" s="23"/>
      <c r="G107" s="29"/>
      <c r="H107" s="29"/>
      <c r="I107" s="10"/>
      <c r="J107" s="10"/>
      <c r="K107" s="10"/>
      <c r="L107" s="10"/>
      <c r="M107" s="10"/>
      <c r="N107" s="10"/>
      <c r="O107" s="48"/>
      <c r="P107" s="1"/>
      <c r="Q107" s="1"/>
      <c r="R107" s="1"/>
    </row>
  </sheetData>
  <sheetProtection algorithmName="SHA-512" hashValue="0y52IUPSGqax1fapNJ/7YWR8XvMJSKN95DBKl7Uy3GH9ThJQIVtdq13f2pc4DVGztZ9o2qnkIH2gr9sOaYijnw==" saltValue="k45kCVsRbBEFSYguxPmLzg==" spinCount="100000" sheet="1" objects="1" scenarios="1"/>
  <mergeCells count="213">
    <mergeCell ref="M42:N42"/>
    <mergeCell ref="M43:N43"/>
    <mergeCell ref="B82:H82"/>
    <mergeCell ref="C106:E106"/>
    <mergeCell ref="B83:H83"/>
    <mergeCell ref="B84:H84"/>
    <mergeCell ref="B97:H97"/>
    <mergeCell ref="B98:H98"/>
    <mergeCell ref="B99:H99"/>
    <mergeCell ref="B76:H76"/>
    <mergeCell ref="I83:J83"/>
    <mergeCell ref="I84:J84"/>
    <mergeCell ref="I97:J97"/>
    <mergeCell ref="I98:J98"/>
    <mergeCell ref="I99:J99"/>
    <mergeCell ref="B44:H44"/>
    <mergeCell ref="B45:H45"/>
    <mergeCell ref="B46:H46"/>
    <mergeCell ref="I44:J44"/>
    <mergeCell ref="I45:J45"/>
    <mergeCell ref="I46:J46"/>
    <mergeCell ref="I82:J82"/>
    <mergeCell ref="I76:J76"/>
    <mergeCell ref="B42:H42"/>
    <mergeCell ref="I42:J42"/>
    <mergeCell ref="B28:H28"/>
    <mergeCell ref="D35:E35"/>
    <mergeCell ref="G35:H35"/>
    <mergeCell ref="D37:F37"/>
    <mergeCell ref="G37:H37"/>
    <mergeCell ref="D30:E30"/>
    <mergeCell ref="G30:H30"/>
    <mergeCell ref="B30:C30"/>
    <mergeCell ref="B35:C35"/>
    <mergeCell ref="B37:C37"/>
    <mergeCell ref="B3:O3"/>
    <mergeCell ref="B4:O4"/>
    <mergeCell ref="B6:O6"/>
    <mergeCell ref="L7:O7"/>
    <mergeCell ref="C7:I7"/>
    <mergeCell ref="K7:K8"/>
    <mergeCell ref="L8:O8"/>
    <mergeCell ref="C8:I8"/>
    <mergeCell ref="L10:O10"/>
    <mergeCell ref="C9:I9"/>
    <mergeCell ref="C10:E10"/>
    <mergeCell ref="M82:N82"/>
    <mergeCell ref="M83:N83"/>
    <mergeCell ref="M84:N84"/>
    <mergeCell ref="M97:N97"/>
    <mergeCell ref="M76:N76"/>
    <mergeCell ref="M44:N44"/>
    <mergeCell ref="M45:N45"/>
    <mergeCell ref="M46:N46"/>
    <mergeCell ref="L9:O9"/>
    <mergeCell ref="B15:O15"/>
    <mergeCell ref="L16:O17"/>
    <mergeCell ref="L19:O19"/>
    <mergeCell ref="J19:K19"/>
    <mergeCell ref="L11:M11"/>
    <mergeCell ref="L18:O18"/>
    <mergeCell ref="J16:K17"/>
    <mergeCell ref="J18:K18"/>
    <mergeCell ref="B41:H41"/>
    <mergeCell ref="D26:F26"/>
    <mergeCell ref="B43:H43"/>
    <mergeCell ref="I43:J43"/>
    <mergeCell ref="B33:H33"/>
    <mergeCell ref="C11:E11"/>
    <mergeCell ref="I41:J41"/>
    <mergeCell ref="B85:H85"/>
    <mergeCell ref="I85:J85"/>
    <mergeCell ref="M85:N85"/>
    <mergeCell ref="B96:H96"/>
    <mergeCell ref="I96:J96"/>
    <mergeCell ref="M96:N96"/>
    <mergeCell ref="H104:K106"/>
    <mergeCell ref="M98:N98"/>
    <mergeCell ref="M99:N99"/>
    <mergeCell ref="M106:N106"/>
    <mergeCell ref="L101:M102"/>
    <mergeCell ref="B86:H86"/>
    <mergeCell ref="I86:J86"/>
    <mergeCell ref="M86:N86"/>
    <mergeCell ref="B95:H95"/>
    <mergeCell ref="I95:J95"/>
    <mergeCell ref="M95:N95"/>
    <mergeCell ref="B94:H94"/>
    <mergeCell ref="I94:J94"/>
    <mergeCell ref="M94:N94"/>
    <mergeCell ref="B88:H88"/>
    <mergeCell ref="I88:J88"/>
    <mergeCell ref="M88:N88"/>
    <mergeCell ref="B89:H89"/>
    <mergeCell ref="I89:J89"/>
    <mergeCell ref="M89:N89"/>
    <mergeCell ref="B87:H87"/>
    <mergeCell ref="I87:J87"/>
    <mergeCell ref="M87:N87"/>
    <mergeCell ref="B92:H92"/>
    <mergeCell ref="I92:J92"/>
    <mergeCell ref="M92:N92"/>
    <mergeCell ref="B93:H93"/>
    <mergeCell ref="I93:J93"/>
    <mergeCell ref="M93:N93"/>
    <mergeCell ref="B90:H90"/>
    <mergeCell ref="I90:J90"/>
    <mergeCell ref="M90:N90"/>
    <mergeCell ref="B91:H91"/>
    <mergeCell ref="I91:J91"/>
    <mergeCell ref="M91:N91"/>
    <mergeCell ref="B80:H80"/>
    <mergeCell ref="I80:J80"/>
    <mergeCell ref="M80:N80"/>
    <mergeCell ref="B77:H77"/>
    <mergeCell ref="I77:J77"/>
    <mergeCell ref="M77:N77"/>
    <mergeCell ref="B78:H78"/>
    <mergeCell ref="I78:J78"/>
    <mergeCell ref="M78:N78"/>
    <mergeCell ref="I74:J74"/>
    <mergeCell ref="M74:N74"/>
    <mergeCell ref="B75:H75"/>
    <mergeCell ref="I75:J75"/>
    <mergeCell ref="M75:N75"/>
    <mergeCell ref="B81:H81"/>
    <mergeCell ref="I81:J81"/>
    <mergeCell ref="M81:N81"/>
    <mergeCell ref="B70:H70"/>
    <mergeCell ref="I70:J70"/>
    <mergeCell ref="M70:N70"/>
    <mergeCell ref="B71:H71"/>
    <mergeCell ref="I71:J71"/>
    <mergeCell ref="M71:N71"/>
    <mergeCell ref="B72:H72"/>
    <mergeCell ref="I72:J72"/>
    <mergeCell ref="M72:N72"/>
    <mergeCell ref="B73:H73"/>
    <mergeCell ref="I73:J73"/>
    <mergeCell ref="M73:N73"/>
    <mergeCell ref="B74:H74"/>
    <mergeCell ref="B79:H79"/>
    <mergeCell ref="I79:J79"/>
    <mergeCell ref="M79:N79"/>
    <mergeCell ref="B49:H49"/>
    <mergeCell ref="I49:J49"/>
    <mergeCell ref="M49:N49"/>
    <mergeCell ref="B50:H50"/>
    <mergeCell ref="I50:J50"/>
    <mergeCell ref="M50:N50"/>
    <mergeCell ref="B47:H47"/>
    <mergeCell ref="I47:J47"/>
    <mergeCell ref="M47:N47"/>
    <mergeCell ref="B48:H48"/>
    <mergeCell ref="I48:J48"/>
    <mergeCell ref="M48:N48"/>
    <mergeCell ref="B60:H60"/>
    <mergeCell ref="I60:J60"/>
    <mergeCell ref="M60:N60"/>
    <mergeCell ref="B61:H61"/>
    <mergeCell ref="I61:J61"/>
    <mergeCell ref="M61:N61"/>
    <mergeCell ref="B51:H51"/>
    <mergeCell ref="I51:J51"/>
    <mergeCell ref="M51:N51"/>
    <mergeCell ref="B52:H52"/>
    <mergeCell ref="I52:J52"/>
    <mergeCell ref="M52:N52"/>
    <mergeCell ref="B55:H55"/>
    <mergeCell ref="I55:J55"/>
    <mergeCell ref="M55:N55"/>
    <mergeCell ref="B56:H56"/>
    <mergeCell ref="I56:J56"/>
    <mergeCell ref="M56:N56"/>
    <mergeCell ref="B53:H53"/>
    <mergeCell ref="I53:J53"/>
    <mergeCell ref="M53:N53"/>
    <mergeCell ref="B54:H54"/>
    <mergeCell ref="I54:J54"/>
    <mergeCell ref="M54:N54"/>
    <mergeCell ref="B64:H64"/>
    <mergeCell ref="I64:J64"/>
    <mergeCell ref="M64:N64"/>
    <mergeCell ref="B65:H65"/>
    <mergeCell ref="I65:J65"/>
    <mergeCell ref="M65:N65"/>
    <mergeCell ref="B62:H62"/>
    <mergeCell ref="I62:J62"/>
    <mergeCell ref="M62:N62"/>
    <mergeCell ref="B63:H63"/>
    <mergeCell ref="I63:J63"/>
    <mergeCell ref="M63:N63"/>
    <mergeCell ref="B68:H68"/>
    <mergeCell ref="I68:J68"/>
    <mergeCell ref="M68:N68"/>
    <mergeCell ref="B69:H69"/>
    <mergeCell ref="I69:J69"/>
    <mergeCell ref="M69:N69"/>
    <mergeCell ref="B66:H66"/>
    <mergeCell ref="I66:J66"/>
    <mergeCell ref="M66:N66"/>
    <mergeCell ref="B67:H67"/>
    <mergeCell ref="I67:J67"/>
    <mergeCell ref="M67:N67"/>
    <mergeCell ref="B59:H59"/>
    <mergeCell ref="I59:J59"/>
    <mergeCell ref="M59:N59"/>
    <mergeCell ref="B57:H57"/>
    <mergeCell ref="I57:J57"/>
    <mergeCell ref="M57:N57"/>
    <mergeCell ref="B58:H58"/>
    <mergeCell ref="I58:J58"/>
    <mergeCell ref="M58:N58"/>
  </mergeCells>
  <dataValidations count="3">
    <dataValidation type="list" allowBlank="1" showInputMessage="1" showErrorMessage="1" sqref="K42:K99" xr:uid="{878D1776-79BE-44AF-B41A-F1A0805B6CE5}">
      <formula1>"CHF, EUR, USD, ALL, ARS, AUD, BAM, BRL, BGN, CNY, DKK, GEL, GBP, ISK, JPY, CAD, KZT, HRK, LBP, NZD, NOK, PLN, RON, SEK, RSD, CZK, HUF, AED,"</formula1>
    </dataValidation>
    <dataValidation type="list" allowBlank="1" showInputMessage="1" showErrorMessage="1" sqref="B17:B26 M106:N106 F17:F22" xr:uid="{E53A2E93-C991-4455-ABD1-169B7921B3C5}">
      <formula1>"X"</formula1>
    </dataValidation>
    <dataValidation type="list" allowBlank="1" showInputMessage="1" showErrorMessage="1" sqref="O11" xr:uid="{6419EEC8-C2FC-4DA8-B069-3DB797164A5D}">
      <formula1>"CHF, EUR, USD, GBP"</formula1>
    </dataValidation>
  </dataValidations>
  <hyperlinks>
    <hyperlink ref="L11:M11" r:id="rId1" display="Info" xr:uid="{3A263F77-6C0B-4873-866D-230D9AE5C599}"/>
  </hyperlinks>
  <pageMargins left="0.25" right="0.25" top="0.75" bottom="0.75" header="0.3" footer="0.3"/>
  <pageSetup paperSize="9" scale="43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0 8 0 6 3 8 9 - 2 2 8 a - 4 5 0 3 - 8 4 8 1 - 3 2 8 0 b 7 2 e f 6 6 3 "   x m l n s = " h t t p : / / s c h e m a s . m i c r o s o f t . c o m / D a t a M a s h u p " > A A A A A A w E A A B Q S w M E F A A C A A g A h H 0 3 W k x 1 k J K l A A A A 9 g A A A B I A H A B D b 2 5 m a W c v U G F j a 2 F n Z S 5 4 b W w g o h g A K K A U A A A A A A A A A A A A A A A A A A A A A A A A A A A A h Y 9 L D o I w G I S v Q r q n D 0 h 8 k J + y c C u J C d G 4 b W q F R i i G F s v d X H g k r y B G U X c u 5 5 t v M X O / 3 i A b m j q 4 q M 7 q 1 q S I Y Y o C Z W R 7 0 K Z M U e + O 4 Q J l H D Z C n k S p g l E 2 N h n s I U W V c + e E E O 8 9 9 j F u u 5 J E l D K y z 9 e F r F Q j 0 E f W / + V Q G + u E k Q p x 2 L 3 G 8 A i z e I n Z f I Y p k A l C r s 1 X i M a 9 z / Y H w q q v X d 8 p r k y 4 L Y B M E c j 7 A 3 8 A U E s D B B Q A A g A I A I R 9 N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E f T d a s m w s k w U B A A D 6 A Q A A E w A c A E Z v c m 1 1 b G F z L 1 N l Y 3 R p b 2 4 x L m 0 g o h g A K K A U A A A A A A A A A A A A A A A A A A A A A A A A A A A A h Y / R a o M w F I b v B d 8 h u B s L T t f b l l 0 M H 6 H C B m O M a E 5 N a H K U 5 F i 7 i e + + W C e M V l h u Q r 6 T / N 8 f B x W p B t l h 3 r f 7 M A g D J 7 k F w S 5 G 8 3 N t G i T J n p k G C g P m 1 6 H p b A W e v B m d F r z U 4 O J X K N P c X w Q k F 0 e S q H W 7 L O v 7 P i 1 5 d Q I U j 5 Y T O H / 6 r l M u j M K 0 k h l v V f Z H E m 0 2 y a x 4 i H L J s f Y d i q 8 W I u + 6 e t L C c n T H x p q 8 0 Z 3 B a e j i u U 8 y D J F P 4 R Q l j D x n w g v H c U k U c F Z u K n 0 T P T y N 7 / P s Y 9 W 9 / U c + v 5 3 k m q P 4 F L D o C S 4 0 J u y X H + 0 6 V 3 T H e w 7 S d l j f D U 6 d d Q v E z p R g r / i F y K q y I 9 h V z Y 1 + 3 I S B w v V v 7 X 8 A U E s B A i 0 A F A A C A A g A h H 0 3 W k x 1 k J K l A A A A 9 g A A A B I A A A A A A A A A A A A A A A A A A A A A A E N v b m Z p Z y 9 Q Y W N r Y W d l L n h t b F B L A Q I t A B Q A A g A I A I R 9 N 1 o P y u m r p A A A A O k A A A A T A A A A A A A A A A A A A A A A A P E A A A B b Q 2 9 u d G V u d F 9 U e X B l c 1 0 u e G 1 s U E s B A i 0 A F A A C A A g A h H 0 3 W r J s L J M F A Q A A + g E A A B M A A A A A A A A A A A A A A A A A 4 g E A A E Z v c m 1 1 b G F z L 1 N l Y 3 R p b 2 4 x L m 1 Q S w U G A A A A A A M A A w D C A A A A N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A w A A A A A A A B +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e G 1 s Y X Z n b W 9 u d G g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5 Y z B k O G F l Z i 1 l Y T E y L T Q z Z W U t O T Y 1 Z i 0 w Z T g y Y z E x N j R l Z m I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3 h t b G F 2 Z 2 1 v b n R o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x L T I z V D E 0 O j Q 0 O j A 5 L j M 5 M z c x N j Z a I i A v P j x F b n R y e S B U e X B l P S J G a W x s R X J y b 3 J D b 3 V u d C I g V m F s d W U 9 I m w w I i A v P j x F b n R y e S B U e X B l P S J G a W x s Q 2 9 s d W 1 u V H l w Z X M i I F Z h b H V l P S J z Q m d Z R 0 J n V U c i I C 8 + P E V u d H J 5 I F R 5 c G U 9 I k Z p b G x F c n J v c k N v Z G U i I F Z h b H V l P S J z V W 5 r b m 9 3 b i I g L z 4 8 R W 5 0 c n k g V H l w Z T 0 i R m l s b E N v b H V t b k 5 h b W V z I i B W Y W x 1 Z T 0 i c 1 s m c X V v d D t s Y W 5 k X 2 R l J n F 1 b 3 Q 7 L C Z x d W 9 0 O 2 x h b m R f Z n I m c X V v d D s s J n F 1 b 3 Q 7 b G F u Z F 9 p d C Z x d W 9 0 O y w m c X V v d D t 3 Y W V o c n V u Z y Z x d W 9 0 O y w m c X V v d D t r d X J z J n F 1 b 3 Q 7 L C Z x d W 9 0 O 0 F 0 d H J p Y n V 0 Z T p j b 2 R l J n F 1 b 3 Q 7 X S I g L z 4 8 R W 5 0 c n k g V H l w Z T 0 i R m l s b E N v d W 5 0 I i B W Y W x 1 Z T 0 i b D c 0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h t b G F 2 Z 2 1 v b n R o L 0 F 1 d G 9 S Z W 1 v d m V k Q 2 9 s d W 1 u c z E u e 2 x h b m R f Z G U s M H 0 m c X V v d D s s J n F 1 b 3 Q 7 U 2 V j d G l v b j E v e G 1 s Y X Z n b W 9 u d G g v Q X V 0 b 1 J l b W 9 2 Z W R D b 2 x 1 b W 5 z M S 5 7 b G F u Z F 9 m c i w x f S Z x d W 9 0 O y w m c X V v d D t T Z W N 0 a W 9 u M S 9 4 b W x h d m d t b 2 5 0 a C 9 B d X R v U m V t b 3 Z l Z E N v b H V t b n M x L n t s Y W 5 k X 2 l 0 L D J 9 J n F 1 b 3 Q 7 L C Z x d W 9 0 O 1 N l Y 3 R p b 2 4 x L 3 h t b G F 2 Z 2 1 v b n R o L 0 F 1 d G 9 S Z W 1 v d m V k Q 2 9 s d W 1 u c z E u e 3 d h Z W h y d W 5 n L D N 9 J n F 1 b 3 Q 7 L C Z x d W 9 0 O 1 N l Y 3 R p b 2 4 x L 3 h t b G F 2 Z 2 1 v b n R o L 0 F 1 d G 9 S Z W 1 v d m V k Q 2 9 s d W 1 u c z E u e 2 t 1 c n M s N H 0 m c X V v d D s s J n F 1 b 3 Q 7 U 2 V j d G l v b j E v e G 1 s Y X Z n b W 9 u d G g v Q X V 0 b 1 J l b W 9 2 Z W R D b 2 x 1 b W 5 z M S 5 7 Q X R 0 c m l i d X R l O m N v Z G U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e G 1 s Y X Z n b W 9 u d G g v Q X V 0 b 1 J l b W 9 2 Z W R D b 2 x 1 b W 5 z M S 5 7 b G F u Z F 9 k Z S w w f S Z x d W 9 0 O y w m c X V v d D t T Z W N 0 a W 9 u M S 9 4 b W x h d m d t b 2 5 0 a C 9 B d X R v U m V t b 3 Z l Z E N v b H V t b n M x L n t s Y W 5 k X 2 Z y L D F 9 J n F 1 b 3 Q 7 L C Z x d W 9 0 O 1 N l Y 3 R p b 2 4 x L 3 h t b G F 2 Z 2 1 v b n R o L 0 F 1 d G 9 S Z W 1 v d m V k Q 2 9 s d W 1 u c z E u e 2 x h b m R f a X Q s M n 0 m c X V v d D s s J n F 1 b 3 Q 7 U 2 V j d G l v b j E v e G 1 s Y X Z n b W 9 u d G g v Q X V 0 b 1 J l b W 9 2 Z W R D b 2 x 1 b W 5 z M S 5 7 d 2 F l a H J 1 b m c s M 3 0 m c X V v d D s s J n F 1 b 3 Q 7 U 2 V j d G l v b j E v e G 1 s Y X Z n b W 9 u d G g v Q X V 0 b 1 J l b W 9 2 Z W R D b 2 x 1 b W 5 z M S 5 7 a 3 V y c y w 0 f S Z x d W 9 0 O y w m c X V v d D t T Z W N 0 a W 9 u M S 9 4 b W x h d m d t b 2 5 0 a C 9 B d X R v U m V t b 3 Z l Z E N v b H V t b n M x L n t B d H R y a W J 1 d G U 6 Y 2 9 k Z S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e G 1 s Y X Z n b W 9 u d G g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e G 1 s Y X Z n b W 9 u d G g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4 b W x h d m d t b 2 5 0 a C 9 k Z X Z p c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4 b W x h d m d t b 2 5 0 a C 9 D a G F u Z 2 V k J T I w V H l w Z T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Y E 4 L v 4 9 9 b U q w c c e T i 9 0 f m w A A A A A C A A A A A A A Q Z g A A A A E A A C A A A A D L 9 I 8 N m i J H H I B E H Z N / i s U j 3 U t q W a k Q P W R S F 9 b L G e b p D A A A A A A O g A A A A A I A A C A A A A C W 0 H A X N Z D J y L u A Y G i J V B S I u Z D R P 1 X H L 9 j h v K j o f 3 K q E F A A A A B P k G t v s l A D S 8 R 7 5 u O a m K 1 f 4 c d g 4 F k H l Y C j g G d I N s n 6 S I c O m X 6 J T r G x F K i T v 8 8 K B 3 N S C + g S r Z 7 2 L v F z 5 e D 8 C y q v 1 M 5 0 9 7 L X f 4 u 7 W N J w 4 Q 3 / i E A A A A B x X t n 0 D R I U X 5 Z H z P 4 H U D 4 a 7 N f e f T A D p 3 k v n 0 1 Q Y a Z P k R U 5 f k U K V b S t r Y x 8 B Y 8 D O B l C x x y A V j w R K r / / C L e t d c n o < / D a t a M a s h u p > 
</file>

<file path=customXml/itemProps1.xml><?xml version="1.0" encoding="utf-8"?>
<ds:datastoreItem xmlns:ds="http://schemas.openxmlformats.org/officeDocument/2006/customXml" ds:itemID="{65B02DD0-2B14-4CCD-9E45-4F33B76599B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xmlavgmonth</vt:lpstr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Kunz</dc:creator>
  <cp:lastModifiedBy>Madeline Nappey</cp:lastModifiedBy>
  <cp:lastPrinted>2025-01-17T13:17:07Z</cp:lastPrinted>
  <dcterms:created xsi:type="dcterms:W3CDTF">2024-08-14T13:52:36Z</dcterms:created>
  <dcterms:modified xsi:type="dcterms:W3CDTF">2025-01-23T14:48:12Z</dcterms:modified>
</cp:coreProperties>
</file>